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<sst xmlns="http://schemas.openxmlformats.org/spreadsheetml/2006/main" count="147" uniqueCount="111">
  <si>
    <t>ИРЦ  2,8%</t>
  </si>
  <si>
    <t>Вывоз бытовых отходов</t>
  </si>
  <si>
    <t>Дератизация  3,21 - 1м2</t>
  </si>
  <si>
    <t>За обслуживание лифтов</t>
  </si>
  <si>
    <t>Освидетельствование лифтов</t>
  </si>
  <si>
    <t>Страхование лифтов</t>
  </si>
  <si>
    <t>Оплата труда и налоги с ФОТ</t>
  </si>
  <si>
    <t>Хоз.нужды, товары и материалы</t>
  </si>
  <si>
    <t>Договора подряда, мелкий и текущий ремонт,</t>
  </si>
  <si>
    <t>материалы на ремонт</t>
  </si>
  <si>
    <t>Материалы на складе</t>
  </si>
  <si>
    <t>Общее электроснабжение и освещение</t>
  </si>
  <si>
    <t>Оплата за юридические услуги</t>
  </si>
  <si>
    <t>Пожарная сигнализация</t>
  </si>
  <si>
    <t>Услуги банка</t>
  </si>
  <si>
    <t>Непредвиденные расходы</t>
  </si>
  <si>
    <t>ИТОГО</t>
  </si>
  <si>
    <t>Оплата за нежилое помещение ООО " ФинИнвест"</t>
  </si>
  <si>
    <t>(вычитается из тарифа)</t>
  </si>
  <si>
    <t xml:space="preserve">ИТОГО  с учетом оплаты за нежилое помещение </t>
  </si>
  <si>
    <t>ООО"ФинИнвеста"</t>
  </si>
  <si>
    <t xml:space="preserve">  Плановая смета</t>
  </si>
  <si>
    <t xml:space="preserve">       за  2012 год</t>
  </si>
  <si>
    <t xml:space="preserve">         расходов </t>
  </si>
  <si>
    <t>Плановый тариф (раходы за 1 месяц /5212 м2)</t>
  </si>
  <si>
    <t xml:space="preserve">  расходы за 1 мес.</t>
  </si>
  <si>
    <r>
      <t xml:space="preserve">                                           </t>
    </r>
  </si>
  <si>
    <t xml:space="preserve">Услуги по содержанию и  ремонту  общего  </t>
  </si>
  <si>
    <t>имущества дома</t>
  </si>
  <si>
    <t xml:space="preserve">         + Экономия</t>
  </si>
  <si>
    <t xml:space="preserve">  Фактическая смета</t>
  </si>
  <si>
    <t xml:space="preserve">             ( руб.)</t>
  </si>
  <si>
    <t xml:space="preserve">  за 1 месяц</t>
  </si>
  <si>
    <t xml:space="preserve">                          доходов и расходов  на 2013 год  </t>
  </si>
  <si>
    <t>и компенсации при  увольнении</t>
  </si>
  <si>
    <t xml:space="preserve">Оплата за совмещение во время отпуска </t>
  </si>
  <si>
    <t>ООО"ФинИнвест"(вычитается из тарифа)</t>
  </si>
  <si>
    <t xml:space="preserve">Оплата за нежилое помещение </t>
  </si>
  <si>
    <t>помещениеООО"ФинИнвеста"</t>
  </si>
  <si>
    <t xml:space="preserve">ИТОГО  с учетом оплаты за нежилое </t>
  </si>
  <si>
    <t xml:space="preserve">       Плановые</t>
  </si>
  <si>
    <t xml:space="preserve">         расходы</t>
  </si>
  <si>
    <t xml:space="preserve">  Фактические</t>
  </si>
  <si>
    <t>год</t>
  </si>
  <si>
    <t xml:space="preserve">   расходы</t>
  </si>
  <si>
    <t>Плановый тариф (раходы за 1 месяц (5212 м2)</t>
  </si>
  <si>
    <t xml:space="preserve">                             </t>
  </si>
  <si>
    <t xml:space="preserve">        Рсчет сметы</t>
  </si>
  <si>
    <t>Фактический</t>
  </si>
  <si>
    <t xml:space="preserve">        расход</t>
  </si>
  <si>
    <t xml:space="preserve"> + зконом.</t>
  </si>
  <si>
    <t xml:space="preserve"> - перерасход</t>
  </si>
  <si>
    <t>Планов.расход в руб.за 2013 год</t>
  </si>
  <si>
    <t xml:space="preserve">      с 01.01.2013 по 30.06.2013</t>
  </si>
  <si>
    <t>среднемесячн.</t>
  </si>
  <si>
    <t>за 6 мес. 2013 год</t>
  </si>
  <si>
    <r>
      <t xml:space="preserve">         </t>
    </r>
    <r>
      <rPr>
        <b/>
        <sz val="11"/>
        <color indexed="8"/>
        <rFont val="Cambria"/>
        <family val="1"/>
      </rPr>
      <t xml:space="preserve"> Наименование расходов</t>
    </r>
  </si>
  <si>
    <t xml:space="preserve">   (средн.по году)</t>
  </si>
  <si>
    <t xml:space="preserve">    (средн.по году)</t>
  </si>
  <si>
    <t xml:space="preserve">     расход </t>
  </si>
  <si>
    <t xml:space="preserve"> Плановый</t>
  </si>
  <si>
    <t xml:space="preserve"> Фактический</t>
  </si>
  <si>
    <t xml:space="preserve">  + Экономия</t>
  </si>
  <si>
    <t xml:space="preserve">  за 6 мес. 2013 г.</t>
  </si>
  <si>
    <t xml:space="preserve"> на содержание и текущий ремонт общего имущества дома № 22 по ул.Станционная  на 2013 год.</t>
  </si>
  <si>
    <t xml:space="preserve">     за год</t>
  </si>
  <si>
    <t xml:space="preserve"> - перасх.</t>
  </si>
  <si>
    <t xml:space="preserve">     расходы </t>
  </si>
  <si>
    <t xml:space="preserve">   за 1 месяц</t>
  </si>
  <si>
    <t xml:space="preserve">   в т.ч. </t>
  </si>
  <si>
    <t>Услуги по содержанию общедомового имущ.:</t>
  </si>
  <si>
    <t xml:space="preserve">              (годовой план)</t>
  </si>
  <si>
    <t>ООО"Финсервис" Инженерн.технич.обслужив.</t>
  </si>
  <si>
    <t xml:space="preserve">ООО"Техсервис" </t>
  </si>
  <si>
    <t xml:space="preserve"> Содерж.придом.территор.</t>
  </si>
  <si>
    <t>санитарн.содерж мест общ.польз.</t>
  </si>
  <si>
    <t>текущ.ремонт жил.фонда</t>
  </si>
  <si>
    <t>ТО инженерн.оборудования</t>
  </si>
  <si>
    <t>общехоз.нужды</t>
  </si>
  <si>
    <t xml:space="preserve">  01.01.2013 по 30.06.2013</t>
  </si>
  <si>
    <t xml:space="preserve">    01.01.2012 по 31.12.2012</t>
  </si>
  <si>
    <t xml:space="preserve">    Плановый</t>
  </si>
  <si>
    <t xml:space="preserve">                       Годовой план</t>
  </si>
  <si>
    <r>
      <t>Расход в руб. в</t>
    </r>
    <r>
      <rPr>
        <b/>
        <sz val="12"/>
        <color indexed="8"/>
        <rFont val="Arial"/>
        <family val="2"/>
      </rPr>
      <t xml:space="preserve"> 2012</t>
    </r>
    <r>
      <rPr>
        <sz val="12"/>
        <color indexed="8"/>
        <rFont val="Arial"/>
        <family val="2"/>
      </rPr>
      <t>году.</t>
    </r>
  </si>
  <si>
    <r>
      <t xml:space="preserve">План. расход в руб. в </t>
    </r>
    <r>
      <rPr>
        <b/>
        <sz val="12"/>
        <color indexed="8"/>
        <rFont val="Arial"/>
        <family val="2"/>
      </rPr>
      <t>2013г</t>
    </r>
    <r>
      <rPr>
        <sz val="12"/>
        <color indexed="8"/>
        <rFont val="Arial"/>
        <family val="2"/>
      </rPr>
      <t>.</t>
    </r>
  </si>
  <si>
    <r>
      <t xml:space="preserve">         </t>
    </r>
    <r>
      <rPr>
        <b/>
        <sz val="12"/>
        <color indexed="8"/>
        <rFont val="Arial"/>
        <family val="2"/>
      </rPr>
      <t xml:space="preserve"> Наименование расходов</t>
    </r>
  </si>
  <si>
    <t xml:space="preserve">                                       затрат по статье "Содержание и текущий ремонт жилых помещений" на  2012 год</t>
  </si>
  <si>
    <r>
      <t xml:space="preserve">         </t>
    </r>
    <r>
      <rPr>
        <b/>
        <sz val="11"/>
        <color indexed="8"/>
        <rFont val="Arial Rounded MT Bold"/>
        <family val="2"/>
      </rPr>
      <t xml:space="preserve"> Наименование расходов</t>
    </r>
  </si>
  <si>
    <t xml:space="preserve">Оплата за совмещение во время отпуска и </t>
  </si>
  <si>
    <t>крмпенсация при  увольнении</t>
  </si>
  <si>
    <t>Услуги по содержано бщедомов.имущ.</t>
  </si>
  <si>
    <t>Анализ плановых и фактических</t>
  </si>
  <si>
    <t>ООО"Финсервис"-предмет договора " Инженерно-техническое сопровождение работ по обслуживанию и текущему ремонту общего имущества,внедрению передовых</t>
  </si>
  <si>
    <t xml:space="preserve"> энергосберегающих технологий , улучшению качестваобслуживания общего имущества собственников помещений в многоквартирном доме"</t>
  </si>
  <si>
    <t xml:space="preserve">  -  Перерасход</t>
  </si>
  <si>
    <t>Наименование расхода</t>
  </si>
  <si>
    <t>Расходы на обслуживание дома</t>
  </si>
  <si>
    <t>Месяц</t>
  </si>
  <si>
    <t>Год</t>
  </si>
  <si>
    <t xml:space="preserve">Расчет сметы расходов                                                                                            </t>
  </si>
  <si>
    <t>руб.коп.</t>
  </si>
  <si>
    <t>Директор ООО УК "Кентавр"</t>
  </si>
  <si>
    <t xml:space="preserve">УК расходы ( в т.ч. операционные расходы - Услуги банка, почты, терминалы) </t>
  </si>
  <si>
    <t>Плановый тариф (раходы за 1 месяц / 1560 м2)</t>
  </si>
  <si>
    <t>Содержание и обслуживание инженерных сетей: эл.снабжения, водопродных, канализационных</t>
  </si>
  <si>
    <t xml:space="preserve">Чистка от снега прилегающих к таунхаусу автодорог зимой и стрижка газонов придорожных территорий прилегающих к таунхаусу автодорог летом  (за исключением индивидуальных подъездов к квартирам); </t>
  </si>
  <si>
    <t xml:space="preserve">Расходы по оплате платежного агента - ООО ИРЦ "Дубна"                   1,8 %  </t>
  </si>
  <si>
    <t>за 1 м2 (руб.коп)</t>
  </si>
  <si>
    <t>Содержание и техническое обслуживание газопровода фасадного и внутреннего</t>
  </si>
  <si>
    <t>(дома Речная, 39, 41; Парковая 20, 22)</t>
  </si>
  <si>
    <t>и тарифа на содержание жилья за 1 кв.м. общей площади с 01.01.2019г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</si>
</sst>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Rounded MT Bold"/>
      <family val="2"/>
    </font>
    <font>
      <sz val="9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26"/>
      <color indexed="8"/>
      <name val="Cambria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mbria"/>
      <family val="1"/>
    </font>
    <font>
      <b/>
      <i/>
      <sz val="14"/>
      <color indexed="8"/>
      <name val="Arial"/>
      <family val="2"/>
    </font>
    <font>
      <sz val="11"/>
      <color indexed="8"/>
      <name val="Arial Rounded MT Bold"/>
      <family val="2"/>
    </font>
    <font>
      <b/>
      <sz val="11"/>
      <color indexed="8"/>
      <name val="Arial Rounded MT Bold"/>
      <family val="2"/>
    </font>
    <font>
      <sz val="16"/>
      <color indexed="8"/>
      <name val="Arial Rounded MT Bold"/>
      <family val="2"/>
    </font>
    <font>
      <b/>
      <sz val="16"/>
      <color indexed="8"/>
      <name val="Arial Rounded MT Bold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2" fontId="10" fillId="0" borderId="25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2" fontId="10" fillId="0" borderId="30" xfId="0" applyNumberFormat="1" applyFont="1" applyBorder="1" applyAlignment="1">
      <alignment/>
    </xf>
    <xf numFmtId="0" fontId="10" fillId="0" borderId="28" xfId="0" applyFont="1" applyBorder="1" applyAlignment="1">
      <alignment/>
    </xf>
    <xf numFmtId="2" fontId="10" fillId="0" borderId="31" xfId="0" applyNumberFormat="1" applyFont="1" applyBorder="1" applyAlignment="1">
      <alignment/>
    </xf>
    <xf numFmtId="2" fontId="10" fillId="0" borderId="32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6" fillId="0" borderId="29" xfId="0" applyFont="1" applyBorder="1" applyAlignment="1">
      <alignment/>
    </xf>
    <xf numFmtId="2" fontId="16" fillId="0" borderId="25" xfId="0" applyNumberFormat="1" applyFont="1" applyBorder="1" applyAlignment="1">
      <alignment/>
    </xf>
    <xf numFmtId="2" fontId="16" fillId="0" borderId="27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2" fontId="16" fillId="0" borderId="29" xfId="0" applyNumberFormat="1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31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32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2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2" fontId="10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23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9" fillId="0" borderId="4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9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4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18" xfId="0" applyFont="1" applyBorder="1" applyAlignment="1">
      <alignment/>
    </xf>
    <xf numFmtId="2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27" xfId="0" applyFont="1" applyBorder="1" applyAlignment="1">
      <alignment horizontal="right"/>
    </xf>
    <xf numFmtId="2" fontId="17" fillId="0" borderId="22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16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7" fillId="0" borderId="20" xfId="0" applyNumberFormat="1" applyFont="1" applyBorder="1" applyAlignment="1">
      <alignment/>
    </xf>
    <xf numFmtId="0" fontId="17" fillId="0" borderId="29" xfId="0" applyFont="1" applyBorder="1" applyAlignment="1">
      <alignment/>
    </xf>
    <xf numFmtId="2" fontId="17" fillId="0" borderId="46" xfId="0" applyNumberFormat="1" applyFont="1" applyBorder="1" applyAlignment="1">
      <alignment/>
    </xf>
    <xf numFmtId="2" fontId="17" fillId="0" borderId="43" xfId="0" applyNumberFormat="1" applyFont="1" applyBorder="1" applyAlignment="1">
      <alignment/>
    </xf>
    <xf numFmtId="2" fontId="17" fillId="0" borderId="44" xfId="0" applyNumberFormat="1" applyFont="1" applyBorder="1" applyAlignment="1">
      <alignment/>
    </xf>
    <xf numFmtId="0" fontId="17" fillId="0" borderId="47" xfId="0" applyFont="1" applyBorder="1" applyAlignment="1">
      <alignment/>
    </xf>
    <xf numFmtId="0" fontId="4" fillId="0" borderId="44" xfId="0" applyFont="1" applyBorder="1" applyAlignment="1">
      <alignment/>
    </xf>
    <xf numFmtId="0" fontId="17" fillId="0" borderId="48" xfId="0" applyFont="1" applyBorder="1" applyAlignment="1">
      <alignment/>
    </xf>
    <xf numFmtId="0" fontId="18" fillId="0" borderId="38" xfId="0" applyFont="1" applyBorder="1" applyAlignment="1">
      <alignment/>
    </xf>
    <xf numFmtId="2" fontId="18" fillId="0" borderId="38" xfId="0" applyNumberFormat="1" applyFont="1" applyBorder="1" applyAlignment="1">
      <alignment/>
    </xf>
    <xf numFmtId="2" fontId="18" fillId="0" borderId="39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4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10" fillId="0" borderId="32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3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2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40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6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31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3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3" xfId="0" applyFont="1" applyBorder="1" applyAlignment="1">
      <alignment/>
    </xf>
    <xf numFmtId="0" fontId="24" fillId="0" borderId="40" xfId="0" applyFont="1" applyBorder="1" applyAlignment="1">
      <alignment horizontal="right"/>
    </xf>
    <xf numFmtId="0" fontId="24" fillId="0" borderId="30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3" xfId="0" applyFont="1" applyBorder="1" applyAlignment="1">
      <alignment/>
    </xf>
    <xf numFmtId="2" fontId="24" fillId="0" borderId="25" xfId="0" applyNumberFormat="1" applyFont="1" applyBorder="1" applyAlignment="1">
      <alignment/>
    </xf>
    <xf numFmtId="2" fontId="24" fillId="0" borderId="26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24" fillId="0" borderId="23" xfId="0" applyNumberFormat="1" applyFont="1" applyBorder="1" applyAlignment="1">
      <alignment/>
    </xf>
    <xf numFmtId="2" fontId="24" fillId="0" borderId="26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2" fontId="24" fillId="0" borderId="30" xfId="0" applyNumberFormat="1" applyFont="1" applyBorder="1" applyAlignment="1">
      <alignment/>
    </xf>
    <xf numFmtId="2" fontId="24" fillId="0" borderId="31" xfId="0" applyNumberFormat="1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27" xfId="0" applyNumberFormat="1" applyFont="1" applyBorder="1" applyAlignment="1">
      <alignment/>
    </xf>
    <xf numFmtId="0" fontId="25" fillId="0" borderId="41" xfId="0" applyFont="1" applyBorder="1" applyAlignment="1">
      <alignment/>
    </xf>
    <xf numFmtId="2" fontId="25" fillId="0" borderId="25" xfId="0" applyNumberFormat="1" applyFont="1" applyBorder="1" applyAlignment="1">
      <alignment/>
    </xf>
    <xf numFmtId="0" fontId="25" fillId="0" borderId="27" xfId="0" applyFont="1" applyBorder="1" applyAlignment="1">
      <alignment/>
    </xf>
    <xf numFmtId="2" fontId="25" fillId="0" borderId="30" xfId="0" applyNumberFormat="1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0" xfId="0" applyFont="1" applyBorder="1" applyAlignment="1">
      <alignment/>
    </xf>
    <xf numFmtId="2" fontId="25" fillId="0" borderId="27" xfId="0" applyNumberFormat="1" applyFont="1" applyBorder="1" applyAlignment="1">
      <alignment/>
    </xf>
    <xf numFmtId="2" fontId="25" fillId="0" borderId="31" xfId="0" applyNumberFormat="1" applyFont="1" applyBorder="1" applyAlignment="1">
      <alignment/>
    </xf>
    <xf numFmtId="0" fontId="24" fillId="0" borderId="41" xfId="0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45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5" fillId="0" borderId="49" xfId="0" applyFont="1" applyBorder="1" applyAlignment="1">
      <alignment/>
    </xf>
    <xf numFmtId="0" fontId="29" fillId="0" borderId="49" xfId="0" applyFont="1" applyBorder="1" applyAlignment="1">
      <alignment/>
    </xf>
    <xf numFmtId="2" fontId="29" fillId="0" borderId="49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49" xfId="0" applyFont="1" applyBorder="1" applyAlignment="1">
      <alignment wrapText="1"/>
    </xf>
    <xf numFmtId="2" fontId="5" fillId="0" borderId="49" xfId="0" applyNumberFormat="1" applyFont="1" applyBorder="1" applyAlignment="1">
      <alignment wrapText="1"/>
    </xf>
    <xf numFmtId="2" fontId="5" fillId="0" borderId="49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0"/>
  <sheetViews>
    <sheetView tabSelected="1" zoomScalePageLayoutView="0" workbookViewId="0" topLeftCell="B3">
      <selection activeCell="B28" sqref="B28"/>
    </sheetView>
  </sheetViews>
  <sheetFormatPr defaultColWidth="9.140625" defaultRowHeight="15"/>
  <cols>
    <col min="1" max="1" width="0.2890625" style="0" hidden="1" customWidth="1"/>
    <col min="2" max="2" width="61.421875" style="0" customWidth="1"/>
    <col min="3" max="3" width="9.7109375" style="0" customWidth="1"/>
    <col min="4" max="4" width="12.421875" style="0" customWidth="1"/>
    <col min="5" max="5" width="13.28125" style="0" customWidth="1"/>
    <col min="6" max="6" width="1.8515625" style="0" hidden="1" customWidth="1"/>
  </cols>
  <sheetData>
    <row r="1" ht="2.25" customHeight="1" hidden="1"/>
    <row r="2" ht="15" hidden="1"/>
    <row r="4" spans="2:5" ht="21">
      <c r="B4" s="214" t="s">
        <v>99</v>
      </c>
      <c r="C4" s="214"/>
      <c r="D4" s="215"/>
      <c r="E4" s="215"/>
    </row>
    <row r="5" spans="2:5" ht="21">
      <c r="B5" s="214" t="s">
        <v>110</v>
      </c>
      <c r="C5" s="214"/>
      <c r="D5" s="215"/>
      <c r="E5" s="215"/>
    </row>
    <row r="6" spans="2:5" ht="21">
      <c r="B6" s="214" t="s">
        <v>109</v>
      </c>
      <c r="C6" s="214"/>
      <c r="D6" s="215"/>
      <c r="E6" s="215"/>
    </row>
    <row r="7" spans="4:5" ht="15">
      <c r="D7" s="3"/>
      <c r="E7" s="210" t="s">
        <v>100</v>
      </c>
    </row>
    <row r="8" spans="2:5" ht="15">
      <c r="B8" s="216" t="s">
        <v>95</v>
      </c>
      <c r="C8" s="216" t="s">
        <v>107</v>
      </c>
      <c r="D8" s="216" t="s">
        <v>96</v>
      </c>
      <c r="E8" s="216"/>
    </row>
    <row r="9" spans="2:5" ht="15">
      <c r="B9" s="216"/>
      <c r="C9" s="216"/>
      <c r="D9" s="208" t="s">
        <v>97</v>
      </c>
      <c r="E9" s="208" t="s">
        <v>98</v>
      </c>
    </row>
    <row r="10" spans="2:5" ht="15">
      <c r="B10" s="209">
        <v>1</v>
      </c>
      <c r="C10" s="209">
        <v>2</v>
      </c>
      <c r="D10" s="209">
        <v>3</v>
      </c>
      <c r="E10" s="209">
        <v>4</v>
      </c>
    </row>
    <row r="11" spans="2:5" ht="29.25">
      <c r="B11" s="211" t="s">
        <v>104</v>
      </c>
      <c r="C11" s="211">
        <v>1.05</v>
      </c>
      <c r="D11" s="213">
        <f>C11*1560</f>
        <v>1638</v>
      </c>
      <c r="E11" s="205">
        <f>D11*12</f>
        <v>19656</v>
      </c>
    </row>
    <row r="12" spans="2:5" ht="29.25">
      <c r="B12" s="211" t="s">
        <v>108</v>
      </c>
      <c r="C12" s="211">
        <v>0.95</v>
      </c>
      <c r="D12" s="213">
        <f>C12*1560</f>
        <v>1482</v>
      </c>
      <c r="E12" s="205">
        <f>D12*12</f>
        <v>17784</v>
      </c>
    </row>
    <row r="13" spans="2:5" ht="57.75">
      <c r="B13" s="211" t="s">
        <v>105</v>
      </c>
      <c r="C13" s="211">
        <v>3.2</v>
      </c>
      <c r="D13" s="213">
        <f>C13*1560</f>
        <v>4992</v>
      </c>
      <c r="E13" s="205">
        <f>D13*12</f>
        <v>59904</v>
      </c>
    </row>
    <row r="14" spans="2:5" ht="29.25">
      <c r="B14" s="211" t="s">
        <v>102</v>
      </c>
      <c r="C14" s="211">
        <v>2.25</v>
      </c>
      <c r="D14" s="213">
        <f>C14*1560</f>
        <v>3510</v>
      </c>
      <c r="E14" s="205">
        <f>D14*12</f>
        <v>42120</v>
      </c>
    </row>
    <row r="15" spans="2:5" ht="29.25">
      <c r="B15" s="211" t="s">
        <v>106</v>
      </c>
      <c r="C15" s="212">
        <v>0.26</v>
      </c>
      <c r="D15" s="213">
        <f>C15*1560</f>
        <v>405.6</v>
      </c>
      <c r="E15" s="205">
        <f>D15*12</f>
        <v>4867.200000000001</v>
      </c>
    </row>
    <row r="16" spans="2:5" ht="15">
      <c r="B16" s="206" t="s">
        <v>16</v>
      </c>
      <c r="C16" s="206"/>
      <c r="D16" s="213">
        <f>SUM(D11:D15)</f>
        <v>12027.6</v>
      </c>
      <c r="E16" s="205">
        <f>SUM(E11:E14)</f>
        <v>139464</v>
      </c>
    </row>
    <row r="17" spans="2:5" ht="15">
      <c r="B17" s="205" t="s">
        <v>103</v>
      </c>
      <c r="C17" s="205"/>
      <c r="D17" s="207">
        <f>D16/1560</f>
        <v>7.71</v>
      </c>
      <c r="E17" s="205"/>
    </row>
    <row r="20" ht="15">
      <c r="B20" t="s">
        <v>101</v>
      </c>
    </row>
  </sheetData>
  <sheetProtection/>
  <mergeCells count="6">
    <mergeCell ref="B5:E5"/>
    <mergeCell ref="B6:E6"/>
    <mergeCell ref="B8:B9"/>
    <mergeCell ref="D8:E8"/>
    <mergeCell ref="C8:C9"/>
    <mergeCell ref="B4:E4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28">
      <selection activeCell="F43" sqref="F43"/>
    </sheetView>
  </sheetViews>
  <sheetFormatPr defaultColWidth="9.140625" defaultRowHeight="15"/>
  <cols>
    <col min="3" max="4" width="11.00390625" style="0" customWidth="1"/>
    <col min="5" max="5" width="18.7109375" style="0" customWidth="1"/>
    <col min="6" max="6" width="15.28125" style="0" customWidth="1"/>
    <col min="7" max="7" width="18.00390625" style="0" customWidth="1"/>
    <col min="8" max="8" width="16.421875" style="0" customWidth="1"/>
    <col min="9" max="9" width="16.00390625" style="0" customWidth="1"/>
    <col min="10" max="10" width="14.421875" style="0" customWidth="1"/>
    <col min="11" max="11" width="15.00390625" style="0" customWidth="1"/>
    <col min="12" max="12" width="14.7109375" style="0" customWidth="1"/>
    <col min="13" max="13" width="14.00390625" style="0" customWidth="1"/>
    <col min="14" max="14" width="13.57421875" style="0" customWidth="1"/>
    <col min="15" max="15" width="13.28125" style="0" customWidth="1"/>
    <col min="16" max="16" width="13.140625" style="0" customWidth="1"/>
    <col min="18" max="18" width="10.57421875" style="0" customWidth="1"/>
    <col min="19" max="19" width="14.57421875" style="0" customWidth="1"/>
    <col min="20" max="20" width="7.140625" style="0" customWidth="1"/>
  </cols>
  <sheetData>
    <row r="1" spans="1:12" ht="33">
      <c r="A1" s="9"/>
      <c r="B1" s="9"/>
      <c r="C1" s="9"/>
      <c r="D1" s="9"/>
      <c r="E1" s="10" t="s">
        <v>47</v>
      </c>
      <c r="F1" s="10"/>
      <c r="G1" s="11"/>
      <c r="H1" s="11"/>
      <c r="I1" s="12" t="s">
        <v>46</v>
      </c>
      <c r="J1" s="13"/>
      <c r="K1" s="9"/>
      <c r="L1" s="9"/>
    </row>
    <row r="2" spans="1:16" ht="18">
      <c r="A2" s="9"/>
      <c r="B2" s="9"/>
      <c r="C2" s="9" t="s">
        <v>26</v>
      </c>
      <c r="D2" s="14" t="s">
        <v>33</v>
      </c>
      <c r="E2" s="14"/>
      <c r="F2" s="14"/>
      <c r="G2" s="14"/>
      <c r="H2" s="14"/>
      <c r="I2" s="9"/>
      <c r="J2" s="9"/>
      <c r="K2" s="9"/>
      <c r="L2" s="9"/>
      <c r="M2" s="3"/>
      <c r="N2" s="3"/>
      <c r="O2" s="3"/>
      <c r="P2" s="3"/>
    </row>
    <row r="3" spans="1:12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0" ht="15">
      <c r="A4" s="15"/>
      <c r="B4" s="16"/>
      <c r="C4" s="16"/>
      <c r="D4" s="16"/>
      <c r="E4" s="16"/>
      <c r="F4" s="16"/>
      <c r="G4" s="15"/>
      <c r="H4" s="16"/>
      <c r="I4" s="16"/>
      <c r="J4" s="16"/>
      <c r="K4" s="15" t="s">
        <v>52</v>
      </c>
      <c r="L4" s="17"/>
      <c r="M4" s="1"/>
      <c r="N4" s="1"/>
      <c r="O4" s="1"/>
      <c r="P4" s="1"/>
      <c r="Q4" s="1"/>
      <c r="R4" s="1"/>
      <c r="S4" s="1"/>
      <c r="T4" s="1"/>
    </row>
    <row r="5" spans="1:20" ht="21" thickBot="1">
      <c r="A5" s="27"/>
      <c r="B5" s="18"/>
      <c r="C5" s="18"/>
      <c r="D5" s="18"/>
      <c r="E5" s="18"/>
      <c r="F5" s="18"/>
      <c r="G5" s="19"/>
      <c r="H5" s="20">
        <v>2012</v>
      </c>
      <c r="I5" s="21" t="s">
        <v>43</v>
      </c>
      <c r="J5" s="22"/>
      <c r="K5" s="23" t="s">
        <v>53</v>
      </c>
      <c r="L5" s="24"/>
      <c r="M5" s="8"/>
      <c r="N5" s="1"/>
      <c r="O5" s="1"/>
      <c r="P5" s="1"/>
      <c r="Q5" s="1"/>
      <c r="R5" s="1"/>
      <c r="S5" s="1"/>
      <c r="T5" s="1"/>
    </row>
    <row r="6" spans="1:20" ht="15">
      <c r="A6" s="27"/>
      <c r="B6" s="18" t="s">
        <v>56</v>
      </c>
      <c r="C6" s="18"/>
      <c r="D6" s="18"/>
      <c r="E6" s="18"/>
      <c r="F6" s="18"/>
      <c r="G6" s="26" t="s">
        <v>48</v>
      </c>
      <c r="H6" s="26" t="s">
        <v>40</v>
      </c>
      <c r="I6" s="18" t="s">
        <v>42</v>
      </c>
      <c r="J6" s="15"/>
      <c r="K6" s="25"/>
      <c r="L6" s="26" t="s">
        <v>21</v>
      </c>
      <c r="N6" s="1"/>
      <c r="O6" s="1"/>
      <c r="P6" s="1"/>
      <c r="Q6" s="1"/>
      <c r="R6" s="1"/>
      <c r="S6" s="1"/>
      <c r="T6" s="1"/>
    </row>
    <row r="7" spans="1:20" ht="15">
      <c r="A7" s="27"/>
      <c r="B7" s="18"/>
      <c r="C7" s="18"/>
      <c r="D7" s="18"/>
      <c r="E7" s="18"/>
      <c r="F7" s="18"/>
      <c r="G7" s="25" t="s">
        <v>54</v>
      </c>
      <c r="H7" s="25" t="s">
        <v>41</v>
      </c>
      <c r="I7" s="18" t="s">
        <v>41</v>
      </c>
      <c r="J7" s="27" t="s">
        <v>50</v>
      </c>
      <c r="K7" s="25" t="s">
        <v>44</v>
      </c>
      <c r="L7" s="25" t="s">
        <v>23</v>
      </c>
      <c r="N7" s="1"/>
      <c r="O7" s="1"/>
      <c r="P7" s="1"/>
      <c r="Q7" s="1"/>
      <c r="R7" s="1"/>
      <c r="S7" s="1"/>
      <c r="T7" s="1"/>
    </row>
    <row r="8" spans="1:20" ht="15">
      <c r="A8" s="148"/>
      <c r="B8" s="28"/>
      <c r="C8" s="28"/>
      <c r="D8" s="28"/>
      <c r="E8" s="28"/>
      <c r="F8" s="28"/>
      <c r="G8" s="29" t="s">
        <v>49</v>
      </c>
      <c r="H8" s="30"/>
      <c r="I8" s="31"/>
      <c r="J8" s="32" t="s">
        <v>51</v>
      </c>
      <c r="K8" s="25" t="s">
        <v>32</v>
      </c>
      <c r="L8" s="30" t="s">
        <v>55</v>
      </c>
      <c r="N8" s="2"/>
      <c r="O8" s="1"/>
      <c r="P8" s="1"/>
      <c r="Q8" s="2"/>
      <c r="R8" s="2"/>
      <c r="S8" s="1"/>
      <c r="T8" s="1"/>
    </row>
    <row r="9" spans="1:20" ht="18">
      <c r="A9" s="149"/>
      <c r="B9" s="141"/>
      <c r="C9" s="141">
        <v>1</v>
      </c>
      <c r="D9" s="141"/>
      <c r="E9" s="141"/>
      <c r="F9" s="141"/>
      <c r="G9" s="33"/>
      <c r="H9" s="34"/>
      <c r="I9" s="35"/>
      <c r="J9" s="36"/>
      <c r="K9" s="33"/>
      <c r="L9" s="33"/>
      <c r="N9" s="1"/>
      <c r="O9" s="1"/>
      <c r="P9" s="1"/>
      <c r="Q9" s="1"/>
      <c r="R9" s="1"/>
      <c r="S9" s="1"/>
      <c r="T9" s="1"/>
    </row>
    <row r="10" spans="1:20" ht="18.75" customHeight="1">
      <c r="A10" s="150" t="s">
        <v>0</v>
      </c>
      <c r="B10" s="90"/>
      <c r="C10" s="90"/>
      <c r="D10" s="90"/>
      <c r="E10" s="90"/>
      <c r="F10" s="90"/>
      <c r="G10" s="33">
        <v>10520</v>
      </c>
      <c r="H10" s="37">
        <v>116400</v>
      </c>
      <c r="I10" s="38">
        <v>126239.97</v>
      </c>
      <c r="J10" s="39">
        <v>-9839.97</v>
      </c>
      <c r="K10" s="40">
        <v>10500</v>
      </c>
      <c r="L10" s="40">
        <f>6*10500</f>
        <v>63000</v>
      </c>
      <c r="N10" s="1"/>
      <c r="O10" s="1"/>
      <c r="P10" s="1"/>
      <c r="Q10" s="1"/>
      <c r="R10" s="4"/>
      <c r="S10" s="1"/>
      <c r="T10" s="1"/>
    </row>
    <row r="11" spans="1:20" ht="21.75" customHeight="1">
      <c r="A11" s="105" t="s">
        <v>6</v>
      </c>
      <c r="B11" s="92"/>
      <c r="C11" s="92"/>
      <c r="D11" s="92"/>
      <c r="E11" s="92"/>
      <c r="F11" s="92"/>
      <c r="G11" s="25">
        <v>36096.3</v>
      </c>
      <c r="H11" s="41">
        <v>443617.2</v>
      </c>
      <c r="I11" s="42">
        <v>433155.63</v>
      </c>
      <c r="J11" s="43">
        <v>10461.57</v>
      </c>
      <c r="K11" s="44">
        <v>45438.2</v>
      </c>
      <c r="L11" s="44">
        <f>6*45438.2</f>
        <v>272629.19999999995</v>
      </c>
      <c r="N11" s="1"/>
      <c r="O11" s="1"/>
      <c r="P11" s="1"/>
      <c r="Q11" s="1"/>
      <c r="R11" s="4"/>
      <c r="S11" s="1"/>
      <c r="T11" s="1"/>
    </row>
    <row r="12" spans="1:20" ht="18">
      <c r="A12" s="151" t="s">
        <v>35</v>
      </c>
      <c r="B12" s="101"/>
      <c r="C12" s="101"/>
      <c r="D12" s="101"/>
      <c r="E12" s="101"/>
      <c r="F12" s="101"/>
      <c r="G12" s="45"/>
      <c r="H12" s="46"/>
      <c r="I12" s="42"/>
      <c r="J12" s="73"/>
      <c r="K12" s="72"/>
      <c r="L12" s="44"/>
      <c r="N12" s="1"/>
      <c r="O12" s="1"/>
      <c r="P12" s="1"/>
      <c r="Q12" s="1"/>
      <c r="R12" s="4"/>
      <c r="S12" s="1"/>
      <c r="T12" s="1"/>
    </row>
    <row r="13" spans="1:20" ht="19.5" customHeight="1">
      <c r="A13" s="152" t="s">
        <v>34</v>
      </c>
      <c r="B13" s="95"/>
      <c r="C13" s="95"/>
      <c r="D13" s="95"/>
      <c r="E13" s="95"/>
      <c r="F13" s="95"/>
      <c r="G13" s="29">
        <v>0</v>
      </c>
      <c r="H13" s="47">
        <v>13020</v>
      </c>
      <c r="I13" s="48">
        <v>0</v>
      </c>
      <c r="J13" s="74">
        <v>13020</v>
      </c>
      <c r="K13" s="71">
        <v>0</v>
      </c>
      <c r="L13" s="49">
        <v>0</v>
      </c>
      <c r="N13" s="1"/>
      <c r="O13" s="1"/>
      <c r="P13" s="1"/>
      <c r="Q13" s="1"/>
      <c r="R13" s="4"/>
      <c r="S13" s="1"/>
      <c r="T13" s="1"/>
    </row>
    <row r="14" spans="1:20" ht="19.5" customHeight="1">
      <c r="A14" s="152" t="s">
        <v>7</v>
      </c>
      <c r="B14" s="95"/>
      <c r="C14" s="95"/>
      <c r="D14" s="95"/>
      <c r="E14" s="95"/>
      <c r="F14" s="95"/>
      <c r="G14" s="29">
        <v>3570.24</v>
      </c>
      <c r="H14" s="47">
        <v>44130.3</v>
      </c>
      <c r="I14" s="50">
        <v>42842.9</v>
      </c>
      <c r="J14" s="39">
        <v>1287.4</v>
      </c>
      <c r="K14" s="40">
        <v>3910</v>
      </c>
      <c r="L14" s="40">
        <f>6*3910</f>
        <v>23460</v>
      </c>
      <c r="N14" s="1"/>
      <c r="O14" s="1"/>
      <c r="P14" s="1"/>
      <c r="Q14" s="1"/>
      <c r="R14" s="4"/>
      <c r="S14" s="1"/>
      <c r="T14" s="1"/>
    </row>
    <row r="15" spans="1:20" ht="20.25" customHeight="1">
      <c r="A15" s="105" t="s">
        <v>12</v>
      </c>
      <c r="B15" s="92"/>
      <c r="C15" s="92"/>
      <c r="D15" s="92"/>
      <c r="E15" s="92"/>
      <c r="F15" s="92"/>
      <c r="G15" s="25">
        <v>0</v>
      </c>
      <c r="H15" s="41">
        <v>10200</v>
      </c>
      <c r="I15" s="38">
        <v>0</v>
      </c>
      <c r="J15" s="51">
        <v>10200</v>
      </c>
      <c r="K15" s="52">
        <v>850</v>
      </c>
      <c r="L15" s="52">
        <v>5100</v>
      </c>
      <c r="N15" s="1"/>
      <c r="O15" s="1"/>
      <c r="P15" s="1"/>
      <c r="Q15" s="1"/>
      <c r="R15" s="4"/>
      <c r="S15" s="1"/>
      <c r="T15" s="1"/>
    </row>
    <row r="16" spans="1:20" ht="18" customHeight="1">
      <c r="A16" s="151" t="s">
        <v>14</v>
      </c>
      <c r="B16" s="101"/>
      <c r="C16" s="101"/>
      <c r="D16" s="101"/>
      <c r="E16" s="101"/>
      <c r="F16" s="101"/>
      <c r="G16" s="45">
        <v>2853.15</v>
      </c>
      <c r="H16" s="46">
        <v>29280</v>
      </c>
      <c r="I16" s="53">
        <v>34237.85</v>
      </c>
      <c r="J16" s="54">
        <v>-4957.85</v>
      </c>
      <c r="K16" s="40">
        <v>2900</v>
      </c>
      <c r="L16" s="40">
        <v>17400</v>
      </c>
      <c r="N16" s="1"/>
      <c r="O16" s="1"/>
      <c r="P16" s="1"/>
      <c r="Q16" s="1"/>
      <c r="R16" s="4"/>
      <c r="S16" s="1"/>
      <c r="T16" s="1"/>
    </row>
    <row r="17" spans="1:20" ht="18">
      <c r="A17" s="100" t="s">
        <v>27</v>
      </c>
      <c r="B17" s="101"/>
      <c r="C17" s="101"/>
      <c r="D17" s="101"/>
      <c r="E17" s="101"/>
      <c r="F17" s="101"/>
      <c r="G17" s="45"/>
      <c r="H17" s="55"/>
      <c r="I17" s="42"/>
      <c r="J17" s="56"/>
      <c r="K17" s="44"/>
      <c r="L17" s="44"/>
      <c r="N17" s="1"/>
      <c r="O17" s="1"/>
      <c r="P17" s="1"/>
      <c r="Q17" s="1"/>
      <c r="R17" s="4"/>
      <c r="S17" s="1"/>
      <c r="T17" s="1"/>
    </row>
    <row r="18" spans="1:20" ht="18.75">
      <c r="A18" s="94" t="s">
        <v>28</v>
      </c>
      <c r="B18" s="95"/>
      <c r="C18" s="142" t="s">
        <v>71</v>
      </c>
      <c r="D18" s="142"/>
      <c r="E18" s="95"/>
      <c r="F18" s="95"/>
      <c r="G18" s="29">
        <v>107497.7</v>
      </c>
      <c r="H18" s="57">
        <v>1415592.3</v>
      </c>
      <c r="I18" s="48">
        <v>1289972.51</v>
      </c>
      <c r="J18" s="58">
        <v>12519.79</v>
      </c>
      <c r="K18" s="49">
        <v>110057</v>
      </c>
      <c r="L18" s="49">
        <v>660342</v>
      </c>
      <c r="N18" s="1"/>
      <c r="O18" s="1"/>
      <c r="P18" s="1"/>
      <c r="Q18" s="1"/>
      <c r="R18" s="4"/>
      <c r="S18" s="1"/>
      <c r="T18" s="1"/>
    </row>
    <row r="19" spans="1:20" ht="18">
      <c r="A19" s="105"/>
      <c r="B19" s="92"/>
      <c r="C19" s="92"/>
      <c r="D19" s="92"/>
      <c r="E19" s="92"/>
      <c r="F19" s="92"/>
      <c r="G19" s="25"/>
      <c r="H19" s="37"/>
      <c r="I19" s="38"/>
      <c r="J19" s="59"/>
      <c r="K19" s="52"/>
      <c r="L19" s="40"/>
      <c r="N19" s="1"/>
      <c r="O19" s="1"/>
      <c r="P19" s="1"/>
      <c r="Q19" s="1"/>
      <c r="R19" s="4"/>
      <c r="S19" s="1"/>
      <c r="T19" s="1"/>
    </row>
    <row r="20" spans="1:20" ht="18">
      <c r="A20" s="153" t="s">
        <v>16</v>
      </c>
      <c r="B20" s="144"/>
      <c r="C20" s="144"/>
      <c r="D20" s="144"/>
      <c r="E20" s="144"/>
      <c r="F20" s="144"/>
      <c r="G20" s="60">
        <f>SUM(G10:G18)</f>
        <v>160537.39</v>
      </c>
      <c r="H20" s="61">
        <f>SUM(H10:H18)</f>
        <v>2072239.8</v>
      </c>
      <c r="I20" s="62">
        <f>SUM(I10:I18)</f>
        <v>1926448.8599999999</v>
      </c>
      <c r="J20" s="63">
        <v>145790.94</v>
      </c>
      <c r="K20" s="64">
        <f>SUM(K10:K18)</f>
        <v>173655.2</v>
      </c>
      <c r="L20" s="64">
        <v>1041931.2</v>
      </c>
      <c r="N20" s="1"/>
      <c r="O20" s="2"/>
      <c r="P20" s="1"/>
      <c r="Q20" s="2"/>
      <c r="R20" s="7"/>
      <c r="S20" s="2"/>
      <c r="T20" s="2"/>
    </row>
    <row r="21" spans="1:20" ht="18">
      <c r="A21" s="151" t="s">
        <v>37</v>
      </c>
      <c r="B21" s="101"/>
      <c r="C21" s="101"/>
      <c r="D21" s="101"/>
      <c r="E21" s="101"/>
      <c r="F21" s="101"/>
      <c r="G21" s="45"/>
      <c r="H21" s="55"/>
      <c r="I21" s="42"/>
      <c r="J21" s="56"/>
      <c r="K21" s="44"/>
      <c r="L21" s="44"/>
      <c r="N21" s="1"/>
      <c r="O21" s="1"/>
      <c r="P21" s="1"/>
      <c r="Q21" s="1"/>
      <c r="R21" s="4"/>
      <c r="S21" s="1"/>
      <c r="T21" s="1"/>
    </row>
    <row r="22" spans="1:20" ht="18">
      <c r="A22" s="105" t="s">
        <v>36</v>
      </c>
      <c r="B22" s="92"/>
      <c r="C22" s="92"/>
      <c r="D22" s="92"/>
      <c r="E22" s="92"/>
      <c r="F22" s="92"/>
      <c r="G22" s="25">
        <v>-8703</v>
      </c>
      <c r="H22" s="57">
        <v>-104436</v>
      </c>
      <c r="I22" s="53">
        <v>-104436</v>
      </c>
      <c r="J22" s="54">
        <v>0</v>
      </c>
      <c r="K22" s="40">
        <v>-8703</v>
      </c>
      <c r="L22" s="40">
        <v>-52218</v>
      </c>
      <c r="N22" s="1"/>
      <c r="O22" s="1"/>
      <c r="P22" s="1"/>
      <c r="Q22" s="1"/>
      <c r="R22" s="4"/>
      <c r="S22" s="1"/>
      <c r="T22" s="1"/>
    </row>
    <row r="23" spans="1:20" ht="18">
      <c r="A23" s="153" t="s">
        <v>39</v>
      </c>
      <c r="B23" s="144"/>
      <c r="C23" s="144"/>
      <c r="D23" s="144"/>
      <c r="E23" s="144"/>
      <c r="F23" s="144"/>
      <c r="G23" s="60"/>
      <c r="H23" s="55"/>
      <c r="I23" s="62"/>
      <c r="J23" s="65"/>
      <c r="K23" s="64"/>
      <c r="L23" s="64"/>
      <c r="N23" s="1"/>
      <c r="O23" s="2"/>
      <c r="P23" s="1"/>
      <c r="Q23" s="2"/>
      <c r="R23" s="7"/>
      <c r="S23" s="2"/>
      <c r="T23" s="2"/>
    </row>
    <row r="24" spans="1:20" ht="18">
      <c r="A24" s="154" t="s">
        <v>38</v>
      </c>
      <c r="B24" s="104"/>
      <c r="C24" s="104"/>
      <c r="D24" s="104"/>
      <c r="E24" s="104"/>
      <c r="F24" s="104"/>
      <c r="G24" s="66">
        <f>SUM(G20:G22)</f>
        <v>151834.39</v>
      </c>
      <c r="H24" s="67">
        <f>H20+H22</f>
        <v>1967803.8</v>
      </c>
      <c r="I24" s="68">
        <f>SUM(I20:I22)</f>
        <v>1822012.8599999999</v>
      </c>
      <c r="J24" s="69">
        <v>145790.94</v>
      </c>
      <c r="K24" s="70">
        <f>SUM(K20:K22)</f>
        <v>164952.2</v>
      </c>
      <c r="L24" s="70">
        <f>SUM(L20:L22)</f>
        <v>989713.2</v>
      </c>
      <c r="N24" s="1"/>
      <c r="O24" s="2"/>
      <c r="P24" s="1"/>
      <c r="Q24" s="2"/>
      <c r="R24" s="7"/>
      <c r="S24" s="2"/>
      <c r="T24" s="2"/>
    </row>
    <row r="25" spans="1:20" ht="18.75" thickBot="1">
      <c r="A25" s="105"/>
      <c r="B25" s="92"/>
      <c r="C25" s="92"/>
      <c r="D25" s="92"/>
      <c r="E25" s="92"/>
      <c r="F25" s="92"/>
      <c r="G25" s="25"/>
      <c r="H25" s="75"/>
      <c r="I25" s="50"/>
      <c r="J25" s="27"/>
      <c r="K25" s="40"/>
      <c r="L25" s="40"/>
      <c r="N25" s="1"/>
      <c r="O25" s="1"/>
      <c r="P25" s="1"/>
      <c r="Q25" s="1"/>
      <c r="R25" s="4"/>
      <c r="S25" s="1"/>
      <c r="T25" s="1"/>
    </row>
    <row r="26" spans="1:20" ht="18.75" thickBot="1">
      <c r="A26" s="146" t="s">
        <v>45</v>
      </c>
      <c r="B26" s="147"/>
      <c r="C26" s="147"/>
      <c r="D26" s="147"/>
      <c r="E26" s="147"/>
      <c r="F26" s="147"/>
      <c r="G26" s="77"/>
      <c r="H26" s="78"/>
      <c r="I26" s="79"/>
      <c r="J26" s="76"/>
      <c r="K26" s="80">
        <v>31.65</v>
      </c>
      <c r="L26" s="77"/>
      <c r="N26" s="1"/>
      <c r="O26" s="1"/>
      <c r="P26" s="1"/>
      <c r="Q26" s="1"/>
      <c r="R26" s="1"/>
      <c r="S26" s="1"/>
      <c r="T26" s="1"/>
    </row>
    <row r="27" spans="1:2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"/>
      <c r="O27" s="1"/>
      <c r="P27" s="1"/>
      <c r="Q27" s="1"/>
      <c r="R27" s="1"/>
      <c r="S27" s="1"/>
      <c r="T27" s="1"/>
    </row>
    <row r="28" spans="1:2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"/>
      <c r="O28" s="1"/>
      <c r="P28" s="1"/>
      <c r="Q28" s="1"/>
      <c r="R28" s="1"/>
      <c r="S28" s="1"/>
      <c r="T28" s="1"/>
    </row>
    <row r="29" spans="1:2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"/>
      <c r="O29" s="1"/>
      <c r="P29" s="1"/>
      <c r="Q29" s="1"/>
      <c r="R29" s="1"/>
      <c r="S29" s="1"/>
      <c r="T29" s="1"/>
    </row>
    <row r="30" spans="1:2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"/>
      <c r="O30" s="1"/>
      <c r="P30" s="1"/>
      <c r="Q30" s="1"/>
      <c r="R30" s="1"/>
      <c r="S30" s="1"/>
      <c r="T30" s="1"/>
    </row>
    <row r="31" spans="1:2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"/>
      <c r="O31" s="1"/>
      <c r="P31" s="1"/>
      <c r="Q31" s="1"/>
      <c r="R31" s="1"/>
      <c r="S31" s="1"/>
      <c r="T31" s="1"/>
    </row>
    <row r="32" spans="1:2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"/>
      <c r="O32" s="1"/>
      <c r="P32" s="1"/>
      <c r="Q32" s="1"/>
      <c r="R32" s="1"/>
      <c r="S32" s="1"/>
      <c r="T32" s="1"/>
    </row>
    <row r="33" spans="1:2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"/>
      <c r="O33" s="1"/>
      <c r="P33" s="1"/>
      <c r="Q33" s="1"/>
      <c r="R33" s="1"/>
      <c r="S33" s="1"/>
      <c r="T33" s="1"/>
    </row>
    <row r="34" spans="1:2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"/>
      <c r="O34" s="1"/>
      <c r="P34" s="1"/>
      <c r="Q34" s="1"/>
      <c r="R34" s="1"/>
      <c r="S34" s="1"/>
      <c r="T34" s="1"/>
    </row>
    <row r="35" spans="1:2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"/>
      <c r="O35" s="1"/>
      <c r="P35" s="1"/>
      <c r="Q35" s="1"/>
      <c r="R35" s="1"/>
      <c r="S35" s="1"/>
      <c r="T35" s="1"/>
    </row>
    <row r="38" spans="1:21" ht="20.25">
      <c r="A38" s="102"/>
      <c r="B38" s="102"/>
      <c r="C38" s="102"/>
      <c r="D38" s="102"/>
      <c r="E38" s="107" t="s">
        <v>82</v>
      </c>
      <c r="F38" s="107"/>
      <c r="G38" s="102"/>
      <c r="H38" s="102"/>
      <c r="I38" s="99"/>
      <c r="J38" s="102"/>
      <c r="K38" s="102"/>
      <c r="L38" s="102"/>
      <c r="M38" s="102"/>
      <c r="N38" s="1"/>
      <c r="O38" s="1"/>
      <c r="P38" s="1"/>
      <c r="Q38" s="1"/>
      <c r="R38" s="1"/>
      <c r="S38" s="1"/>
      <c r="T38" s="1"/>
      <c r="U38" s="1"/>
    </row>
    <row r="39" spans="1:21" ht="18">
      <c r="A39" s="102"/>
      <c r="B39" s="99" t="s">
        <v>64</v>
      </c>
      <c r="C39" s="99"/>
      <c r="D39" s="99"/>
      <c r="E39" s="99"/>
      <c r="F39" s="99"/>
      <c r="G39" s="99"/>
      <c r="H39" s="99"/>
      <c r="I39" s="99"/>
      <c r="J39" s="99"/>
      <c r="K39" s="102"/>
      <c r="L39" s="102"/>
      <c r="M39" s="102"/>
      <c r="N39" s="87"/>
      <c r="O39" s="87"/>
      <c r="P39" s="87"/>
      <c r="Q39" s="87"/>
      <c r="R39" s="1"/>
      <c r="S39" s="1"/>
      <c r="T39" s="1"/>
      <c r="U39" s="1"/>
    </row>
    <row r="40" spans="1:21" ht="18.75" thickBo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"/>
      <c r="O40" s="1"/>
      <c r="P40" s="1"/>
      <c r="Q40" s="1"/>
      <c r="R40" s="1"/>
      <c r="S40" s="1"/>
      <c r="T40" s="1"/>
      <c r="U40" s="1"/>
    </row>
    <row r="41" spans="1:21" ht="15.75">
      <c r="A41" s="85"/>
      <c r="B41" s="86"/>
      <c r="C41" s="86"/>
      <c r="D41" s="86"/>
      <c r="E41" s="86"/>
      <c r="F41" s="108"/>
      <c r="G41" s="109" t="s">
        <v>83</v>
      </c>
      <c r="H41" s="109"/>
      <c r="I41" s="110"/>
      <c r="J41" s="111"/>
      <c r="K41" s="109" t="s">
        <v>84</v>
      </c>
      <c r="L41" s="111"/>
      <c r="M41" s="84"/>
      <c r="N41" s="1"/>
      <c r="O41" s="1"/>
      <c r="P41" s="1"/>
      <c r="Q41" s="1"/>
      <c r="R41" s="1"/>
      <c r="S41" s="1"/>
      <c r="T41" s="1"/>
      <c r="U41" s="1"/>
    </row>
    <row r="42" spans="1:21" ht="16.5" thickBot="1">
      <c r="A42" s="83"/>
      <c r="B42" s="84"/>
      <c r="C42" s="84"/>
      <c r="D42" s="84"/>
      <c r="E42" s="84"/>
      <c r="F42" s="112"/>
      <c r="G42" s="113" t="s">
        <v>80</v>
      </c>
      <c r="H42" s="113"/>
      <c r="I42" s="113"/>
      <c r="J42" s="114"/>
      <c r="K42" s="84" t="s">
        <v>79</v>
      </c>
      <c r="L42" s="115"/>
      <c r="M42" s="84"/>
      <c r="N42" s="1"/>
      <c r="O42" s="1"/>
      <c r="P42" s="1"/>
      <c r="Q42" s="1"/>
      <c r="R42" s="1"/>
      <c r="S42" s="1"/>
      <c r="T42" s="1"/>
      <c r="U42" s="1"/>
    </row>
    <row r="43" spans="1:21" ht="30.75">
      <c r="A43" s="83"/>
      <c r="B43" s="84" t="s">
        <v>85</v>
      </c>
      <c r="C43" s="84"/>
      <c r="D43" s="84"/>
      <c r="E43" s="84"/>
      <c r="F43" s="116" t="s">
        <v>81</v>
      </c>
      <c r="G43" s="116" t="s">
        <v>48</v>
      </c>
      <c r="H43" s="84" t="s">
        <v>60</v>
      </c>
      <c r="I43" s="116" t="s">
        <v>61</v>
      </c>
      <c r="J43" s="84"/>
      <c r="K43" s="117"/>
      <c r="L43" s="202" t="s">
        <v>21</v>
      </c>
      <c r="M43" s="84"/>
      <c r="N43" s="1"/>
      <c r="O43" s="1"/>
      <c r="P43" s="1"/>
      <c r="Q43" s="1"/>
      <c r="R43" s="1"/>
      <c r="S43" s="1"/>
      <c r="T43" s="1"/>
      <c r="U43" s="1"/>
    </row>
    <row r="44" spans="1:21" ht="30.75">
      <c r="A44" s="83"/>
      <c r="B44" s="84"/>
      <c r="C44" s="84"/>
      <c r="D44" s="84"/>
      <c r="E44" s="84"/>
      <c r="F44" s="116" t="s">
        <v>54</v>
      </c>
      <c r="G44" s="116" t="s">
        <v>54</v>
      </c>
      <c r="H44" s="84" t="s">
        <v>59</v>
      </c>
      <c r="I44" s="116" t="s">
        <v>59</v>
      </c>
      <c r="J44" s="84" t="s">
        <v>62</v>
      </c>
      <c r="K44" s="118" t="s">
        <v>67</v>
      </c>
      <c r="L44" s="203" t="s">
        <v>23</v>
      </c>
      <c r="M44" s="84"/>
      <c r="N44" s="1"/>
      <c r="O44" s="1"/>
      <c r="P44" s="1"/>
      <c r="Q44" s="1"/>
      <c r="R44" s="1"/>
      <c r="S44" s="1"/>
      <c r="T44" s="1"/>
      <c r="U44" s="1"/>
    </row>
    <row r="45" spans="1:21" ht="31.5">
      <c r="A45" s="83"/>
      <c r="B45" s="84"/>
      <c r="C45" s="84"/>
      <c r="D45" s="84"/>
      <c r="E45" s="84"/>
      <c r="F45" s="119" t="s">
        <v>49</v>
      </c>
      <c r="G45" s="119" t="s">
        <v>49</v>
      </c>
      <c r="H45" s="120" t="s">
        <v>65</v>
      </c>
      <c r="I45" s="121" t="s">
        <v>65</v>
      </c>
      <c r="J45" s="120" t="s">
        <v>66</v>
      </c>
      <c r="K45" s="118" t="s">
        <v>68</v>
      </c>
      <c r="L45" s="204" t="s">
        <v>63</v>
      </c>
      <c r="M45" s="120"/>
      <c r="N45" s="1"/>
      <c r="O45" s="1"/>
      <c r="P45" s="1"/>
      <c r="Q45" s="1"/>
      <c r="R45" s="1"/>
      <c r="S45" s="1"/>
      <c r="T45" s="1"/>
      <c r="U45" s="1"/>
    </row>
    <row r="46" spans="1:21" ht="18">
      <c r="A46" s="89"/>
      <c r="B46" s="90"/>
      <c r="C46" s="90"/>
      <c r="D46" s="90"/>
      <c r="E46" s="90"/>
      <c r="F46" s="118"/>
      <c r="G46" s="118"/>
      <c r="H46" s="122"/>
      <c r="I46" s="118"/>
      <c r="J46" s="82"/>
      <c r="K46" s="118"/>
      <c r="L46" s="118"/>
      <c r="M46" s="84"/>
      <c r="N46" s="1"/>
      <c r="O46" s="1"/>
      <c r="P46" s="1"/>
      <c r="Q46" s="1"/>
      <c r="R46" s="1"/>
      <c r="S46" s="1"/>
      <c r="T46" s="1"/>
      <c r="U46" s="1"/>
    </row>
    <row r="47" spans="1:21" ht="18">
      <c r="A47" s="89" t="s">
        <v>1</v>
      </c>
      <c r="B47" s="90"/>
      <c r="C47" s="90"/>
      <c r="D47" s="90"/>
      <c r="E47" s="90"/>
      <c r="F47" s="118"/>
      <c r="G47" s="123">
        <v>15939.08</v>
      </c>
      <c r="H47" s="124">
        <v>201120</v>
      </c>
      <c r="I47" s="123">
        <v>191268.96</v>
      </c>
      <c r="J47" s="125">
        <f>H47-I47</f>
        <v>9851.040000000008</v>
      </c>
      <c r="K47" s="123">
        <v>15000</v>
      </c>
      <c r="L47" s="123">
        <f>6*K47</f>
        <v>90000</v>
      </c>
      <c r="M47" s="98"/>
      <c r="N47" s="1"/>
      <c r="O47" s="1"/>
      <c r="P47" s="1"/>
      <c r="Q47" s="1"/>
      <c r="R47" s="1"/>
      <c r="S47" s="1"/>
      <c r="T47" s="1"/>
      <c r="U47" s="1"/>
    </row>
    <row r="48" spans="1:21" ht="18">
      <c r="A48" s="91" t="s">
        <v>2</v>
      </c>
      <c r="B48" s="92"/>
      <c r="C48" s="92"/>
      <c r="D48" s="92"/>
      <c r="E48" s="92"/>
      <c r="F48" s="116"/>
      <c r="G48" s="126">
        <v>0</v>
      </c>
      <c r="H48" s="127">
        <v>660</v>
      </c>
      <c r="I48" s="126">
        <v>0</v>
      </c>
      <c r="J48" s="127">
        <f>H48-I48</f>
        <v>660</v>
      </c>
      <c r="K48" s="123">
        <v>110</v>
      </c>
      <c r="L48" s="123">
        <f>6*K48</f>
        <v>660</v>
      </c>
      <c r="M48" s="98"/>
      <c r="N48" s="1"/>
      <c r="O48" s="1"/>
      <c r="P48" s="1"/>
      <c r="Q48" s="1"/>
      <c r="R48" s="1"/>
      <c r="S48" s="1"/>
      <c r="T48" s="1"/>
      <c r="U48" s="1"/>
    </row>
    <row r="49" spans="1:21" ht="18">
      <c r="A49" s="89" t="s">
        <v>3</v>
      </c>
      <c r="B49" s="90"/>
      <c r="C49" s="90"/>
      <c r="D49" s="90"/>
      <c r="E49" s="90"/>
      <c r="F49" s="118"/>
      <c r="G49" s="123">
        <v>14938.45</v>
      </c>
      <c r="H49" s="124">
        <v>183826.5</v>
      </c>
      <c r="I49" s="123">
        <v>179261.4</v>
      </c>
      <c r="J49" s="124">
        <f>H49-I49</f>
        <v>4565.100000000006</v>
      </c>
      <c r="K49" s="123">
        <v>14940</v>
      </c>
      <c r="L49" s="123">
        <f>6*K49</f>
        <v>89640</v>
      </c>
      <c r="M49" s="98"/>
      <c r="N49" s="1"/>
      <c r="O49" s="1"/>
      <c r="P49" s="1"/>
      <c r="Q49" s="1"/>
      <c r="R49" s="1"/>
      <c r="S49" s="1"/>
      <c r="T49" s="1"/>
      <c r="U49" s="1"/>
    </row>
    <row r="50" spans="1:21" ht="18">
      <c r="A50" s="91" t="s">
        <v>4</v>
      </c>
      <c r="B50" s="92"/>
      <c r="C50" s="92"/>
      <c r="D50" s="92"/>
      <c r="E50" s="92"/>
      <c r="F50" s="116"/>
      <c r="G50" s="126">
        <v>1058.41</v>
      </c>
      <c r="H50" s="127">
        <v>12960</v>
      </c>
      <c r="I50" s="128">
        <v>12700.93</v>
      </c>
      <c r="J50" s="129">
        <f>H50-I50</f>
        <v>259.0699999999997</v>
      </c>
      <c r="K50" s="123">
        <v>1132</v>
      </c>
      <c r="L50" s="123">
        <f>6*K50</f>
        <v>6792</v>
      </c>
      <c r="M50" s="98"/>
      <c r="N50" s="1"/>
      <c r="O50" s="1"/>
      <c r="P50" s="1"/>
      <c r="Q50" s="1"/>
      <c r="R50" s="1"/>
      <c r="S50" s="1"/>
      <c r="T50" s="1"/>
      <c r="U50" s="1"/>
    </row>
    <row r="51" spans="1:21" ht="18">
      <c r="A51" s="89" t="s">
        <v>5</v>
      </c>
      <c r="B51" s="90"/>
      <c r="C51" s="90"/>
      <c r="D51" s="90"/>
      <c r="E51" s="90"/>
      <c r="F51" s="118"/>
      <c r="G51" s="123">
        <v>450</v>
      </c>
      <c r="H51" s="124">
        <v>6349.8</v>
      </c>
      <c r="I51" s="123">
        <v>5400</v>
      </c>
      <c r="J51" s="124">
        <f>H51-I51</f>
        <v>949.8000000000002</v>
      </c>
      <c r="K51" s="123">
        <v>375</v>
      </c>
      <c r="L51" s="123">
        <f>6*K51</f>
        <v>2250</v>
      </c>
      <c r="M51" s="98"/>
      <c r="N51" s="1"/>
      <c r="O51" s="1"/>
      <c r="P51" s="1"/>
      <c r="Q51" s="1"/>
      <c r="R51" s="1"/>
      <c r="S51" s="1"/>
      <c r="T51" s="1"/>
      <c r="U51" s="1"/>
    </row>
    <row r="52" spans="1:21" ht="18">
      <c r="A52" s="93" t="s">
        <v>8</v>
      </c>
      <c r="B52" s="93"/>
      <c r="C52" s="93"/>
      <c r="D52" s="93"/>
      <c r="E52" s="94"/>
      <c r="F52" s="119"/>
      <c r="G52" s="123"/>
      <c r="H52" s="124"/>
      <c r="I52" s="123"/>
      <c r="J52" s="82"/>
      <c r="K52" s="123"/>
      <c r="L52" s="123"/>
      <c r="M52" s="98"/>
      <c r="N52" s="1"/>
      <c r="O52" s="1"/>
      <c r="P52" s="1"/>
      <c r="Q52" s="1"/>
      <c r="R52" s="1"/>
      <c r="S52" s="1"/>
      <c r="T52" s="1"/>
      <c r="U52" s="1"/>
    </row>
    <row r="53" spans="1:21" ht="18">
      <c r="A53" s="94" t="s">
        <v>9</v>
      </c>
      <c r="B53" s="95"/>
      <c r="C53" s="95"/>
      <c r="D53" s="95"/>
      <c r="E53" s="95"/>
      <c r="F53" s="119"/>
      <c r="G53" s="130">
        <v>1833.33</v>
      </c>
      <c r="H53" s="125">
        <v>39300</v>
      </c>
      <c r="I53" s="130">
        <v>22000</v>
      </c>
      <c r="J53" s="125">
        <f aca="true" t="shared" si="0" ref="J53:J58">H53-I53</f>
        <v>17300</v>
      </c>
      <c r="K53" s="123">
        <v>2500</v>
      </c>
      <c r="L53" s="123">
        <f>6*K53</f>
        <v>15000</v>
      </c>
      <c r="M53" s="98"/>
      <c r="N53" s="1"/>
      <c r="O53" s="1"/>
      <c r="P53" s="1"/>
      <c r="Q53" s="1"/>
      <c r="R53" s="1"/>
      <c r="S53" s="1"/>
      <c r="T53" s="1"/>
      <c r="U53" s="1"/>
    </row>
    <row r="54" spans="1:21" ht="18">
      <c r="A54" s="89" t="s">
        <v>13</v>
      </c>
      <c r="B54" s="90"/>
      <c r="C54" s="90"/>
      <c r="D54" s="90"/>
      <c r="E54" s="90"/>
      <c r="F54" s="118"/>
      <c r="G54" s="123">
        <v>5000</v>
      </c>
      <c r="H54" s="124">
        <v>60000</v>
      </c>
      <c r="I54" s="123">
        <v>60000</v>
      </c>
      <c r="J54" s="124">
        <f t="shared" si="0"/>
        <v>0</v>
      </c>
      <c r="K54" s="123">
        <v>5000</v>
      </c>
      <c r="L54" s="123">
        <f>6*K54</f>
        <v>30000</v>
      </c>
      <c r="M54" s="98"/>
      <c r="N54" s="1"/>
      <c r="O54" s="1"/>
      <c r="P54" s="1"/>
      <c r="Q54" s="1"/>
      <c r="R54" s="1"/>
      <c r="S54" s="1"/>
      <c r="T54" s="1"/>
      <c r="U54" s="1"/>
    </row>
    <row r="55" spans="1:21" ht="18">
      <c r="A55" s="89" t="s">
        <v>15</v>
      </c>
      <c r="B55" s="90"/>
      <c r="C55" s="90"/>
      <c r="D55" s="90"/>
      <c r="E55" s="90"/>
      <c r="F55" s="118"/>
      <c r="G55" s="123">
        <v>912.83</v>
      </c>
      <c r="H55" s="127">
        <v>12000</v>
      </c>
      <c r="I55" s="123">
        <v>10954</v>
      </c>
      <c r="J55" s="124">
        <f t="shared" si="0"/>
        <v>1046</v>
      </c>
      <c r="K55" s="123">
        <v>1000</v>
      </c>
      <c r="L55" s="123">
        <f>6*K55</f>
        <v>6000</v>
      </c>
      <c r="M55" s="98"/>
      <c r="N55" s="1"/>
      <c r="O55" s="1"/>
      <c r="P55" s="1"/>
      <c r="Q55" s="1"/>
      <c r="R55" s="1"/>
      <c r="S55" s="1"/>
      <c r="T55" s="1"/>
      <c r="U55" s="1"/>
    </row>
    <row r="56" spans="1:21" ht="18">
      <c r="A56" s="89" t="s">
        <v>11</v>
      </c>
      <c r="B56" s="90"/>
      <c r="C56" s="90"/>
      <c r="D56" s="90"/>
      <c r="E56" s="90"/>
      <c r="F56" s="118"/>
      <c r="G56" s="123">
        <v>3031.79</v>
      </c>
      <c r="H56" s="124">
        <v>35700</v>
      </c>
      <c r="I56" s="123">
        <v>36381.47</v>
      </c>
      <c r="J56" s="124">
        <f t="shared" si="0"/>
        <v>-681.4700000000012</v>
      </c>
      <c r="K56" s="123">
        <v>0</v>
      </c>
      <c r="L56" s="123"/>
      <c r="M56" s="98"/>
      <c r="N56" s="1"/>
      <c r="O56" s="1"/>
      <c r="P56" s="1"/>
      <c r="Q56" s="1"/>
      <c r="R56" s="1"/>
      <c r="S56" s="1"/>
      <c r="T56" s="1"/>
      <c r="U56" s="1"/>
    </row>
    <row r="57" spans="1:21" ht="18">
      <c r="A57" s="89" t="s">
        <v>10</v>
      </c>
      <c r="B57" s="90"/>
      <c r="C57" s="90"/>
      <c r="D57" s="90"/>
      <c r="E57" s="90"/>
      <c r="F57" s="118"/>
      <c r="G57" s="123">
        <v>0</v>
      </c>
      <c r="H57" s="127">
        <v>3600</v>
      </c>
      <c r="I57" s="123">
        <v>0</v>
      </c>
      <c r="J57" s="82">
        <f t="shared" si="0"/>
        <v>3600</v>
      </c>
      <c r="K57" s="123">
        <v>0</v>
      </c>
      <c r="L57" s="123"/>
      <c r="M57" s="98"/>
      <c r="N57" s="1"/>
      <c r="O57" s="1"/>
      <c r="P57" s="1"/>
      <c r="Q57" s="1"/>
      <c r="R57" s="1"/>
      <c r="S57" s="1"/>
      <c r="T57" s="1"/>
      <c r="U57" s="1"/>
    </row>
    <row r="58" spans="1:21" ht="18.75" thickBot="1">
      <c r="A58" s="91" t="s">
        <v>70</v>
      </c>
      <c r="B58" s="92"/>
      <c r="C58" s="103"/>
      <c r="D58" s="103"/>
      <c r="E58" s="103"/>
      <c r="F58" s="131">
        <v>71673</v>
      </c>
      <c r="G58" s="132">
        <v>64333.81</v>
      </c>
      <c r="H58" s="133">
        <v>860076</v>
      </c>
      <c r="I58" s="132">
        <v>772005.75</v>
      </c>
      <c r="J58" s="133">
        <f t="shared" si="0"/>
        <v>88070.25</v>
      </c>
      <c r="K58" s="132">
        <v>70000</v>
      </c>
      <c r="L58" s="132">
        <f>6*K58</f>
        <v>420000</v>
      </c>
      <c r="M58" s="98"/>
      <c r="N58" s="1"/>
      <c r="O58" s="1"/>
      <c r="P58" s="1"/>
      <c r="Q58" s="1"/>
      <c r="R58" s="1"/>
      <c r="S58" s="1"/>
      <c r="T58" s="1"/>
      <c r="U58" s="1"/>
    </row>
    <row r="59" spans="1:21" ht="18">
      <c r="A59" s="89" t="s">
        <v>69</v>
      </c>
      <c r="B59" s="90" t="s">
        <v>72</v>
      </c>
      <c r="C59" s="95"/>
      <c r="D59" s="95"/>
      <c r="E59" s="95"/>
      <c r="F59" s="117">
        <v>10000</v>
      </c>
      <c r="G59" s="134">
        <v>10000</v>
      </c>
      <c r="H59" s="127">
        <v>120000</v>
      </c>
      <c r="I59" s="126">
        <v>120000</v>
      </c>
      <c r="J59" s="127"/>
      <c r="K59" s="126"/>
      <c r="L59" s="126"/>
      <c r="M59" s="98"/>
      <c r="N59" s="1"/>
      <c r="O59" s="1"/>
      <c r="P59" s="1"/>
      <c r="Q59" s="1"/>
      <c r="R59" s="1"/>
      <c r="S59" s="1"/>
      <c r="T59" s="1"/>
      <c r="U59" s="1"/>
    </row>
    <row r="60" spans="1:21" ht="18">
      <c r="A60" s="94"/>
      <c r="B60" s="104" t="s">
        <v>73</v>
      </c>
      <c r="C60" s="104"/>
      <c r="D60" s="95" t="s">
        <v>74</v>
      </c>
      <c r="E60" s="95"/>
      <c r="F60" s="119">
        <v>8562</v>
      </c>
      <c r="G60" s="135">
        <v>7543</v>
      </c>
      <c r="H60" s="82">
        <v>102744</v>
      </c>
      <c r="I60" s="118">
        <v>90516</v>
      </c>
      <c r="J60" s="82"/>
      <c r="K60" s="118"/>
      <c r="L60" s="118"/>
      <c r="M60" s="98"/>
      <c r="N60" s="1"/>
      <c r="O60" s="1"/>
      <c r="P60" s="1"/>
      <c r="Q60" s="1"/>
      <c r="R60" s="1"/>
      <c r="S60" s="1"/>
      <c r="T60" s="1"/>
      <c r="U60" s="1"/>
    </row>
    <row r="61" spans="1:21" ht="18">
      <c r="A61" s="102"/>
      <c r="B61" s="102"/>
      <c r="C61" s="102" t="s">
        <v>75</v>
      </c>
      <c r="D61" s="102"/>
      <c r="E61" s="105"/>
      <c r="F61" s="116">
        <v>8510</v>
      </c>
      <c r="G61" s="136">
        <v>7497</v>
      </c>
      <c r="H61" s="98">
        <v>102120</v>
      </c>
      <c r="I61" s="116">
        <v>89964</v>
      </c>
      <c r="J61" s="98"/>
      <c r="K61" s="116"/>
      <c r="L61" s="116"/>
      <c r="M61" s="98"/>
      <c r="N61" s="1"/>
      <c r="O61" s="1"/>
      <c r="P61" s="1"/>
      <c r="Q61" s="1"/>
      <c r="R61" s="1"/>
      <c r="S61" s="1"/>
      <c r="T61" s="1"/>
      <c r="U61" s="1"/>
    </row>
    <row r="62" spans="1:21" ht="18">
      <c r="A62" s="89"/>
      <c r="B62" s="90"/>
      <c r="C62" s="90" t="s">
        <v>76</v>
      </c>
      <c r="D62" s="90"/>
      <c r="E62" s="90"/>
      <c r="F62" s="118">
        <v>16943</v>
      </c>
      <c r="G62" s="135">
        <v>14927</v>
      </c>
      <c r="H62" s="82">
        <v>203316</v>
      </c>
      <c r="I62" s="118">
        <v>179124</v>
      </c>
      <c r="J62" s="82"/>
      <c r="K62" s="118"/>
      <c r="L62" s="118"/>
      <c r="M62" s="98"/>
      <c r="N62" s="1"/>
      <c r="O62" s="1"/>
      <c r="P62" s="1"/>
      <c r="Q62" s="1"/>
      <c r="R62" s="1"/>
      <c r="S62" s="1"/>
      <c r="T62" s="1"/>
      <c r="U62" s="1"/>
    </row>
    <row r="63" spans="1:21" ht="18">
      <c r="A63" s="102"/>
      <c r="B63" s="102"/>
      <c r="C63" s="102" t="s">
        <v>77</v>
      </c>
      <c r="D63" s="102"/>
      <c r="E63" s="102"/>
      <c r="F63" s="116">
        <v>11607</v>
      </c>
      <c r="G63" s="115">
        <v>10226</v>
      </c>
      <c r="H63" s="98">
        <v>139284</v>
      </c>
      <c r="I63" s="116">
        <v>122712</v>
      </c>
      <c r="J63" s="98"/>
      <c r="K63" s="116"/>
      <c r="L63" s="116"/>
      <c r="M63" s="98"/>
      <c r="N63" s="1"/>
      <c r="O63" s="1"/>
      <c r="P63" s="1"/>
      <c r="Q63" s="1"/>
      <c r="R63" s="1"/>
      <c r="S63" s="1"/>
      <c r="T63" s="1"/>
      <c r="U63" s="1"/>
    </row>
    <row r="64" spans="1:21" ht="18">
      <c r="A64" s="89"/>
      <c r="B64" s="90"/>
      <c r="C64" s="90" t="s">
        <v>78</v>
      </c>
      <c r="D64" s="90"/>
      <c r="E64" s="90"/>
      <c r="F64" s="118">
        <v>16051</v>
      </c>
      <c r="G64" s="135">
        <v>14140.81</v>
      </c>
      <c r="H64" s="82">
        <v>192612</v>
      </c>
      <c r="I64" s="118">
        <v>169689.75</v>
      </c>
      <c r="J64" s="82"/>
      <c r="K64" s="118"/>
      <c r="L64" s="118"/>
      <c r="M64" s="98"/>
      <c r="N64" s="1"/>
      <c r="O64" s="1"/>
      <c r="P64" s="1"/>
      <c r="Q64" s="1"/>
      <c r="R64" s="1"/>
      <c r="S64" s="1"/>
      <c r="T64" s="1"/>
      <c r="U64" s="1"/>
    </row>
    <row r="65" spans="1:21" ht="18.75" thickBot="1">
      <c r="A65" s="91"/>
      <c r="B65" s="92"/>
      <c r="C65" s="92"/>
      <c r="D65" s="92"/>
      <c r="E65" s="92"/>
      <c r="F65" s="137"/>
      <c r="G65" s="134"/>
      <c r="H65" s="127"/>
      <c r="I65" s="126"/>
      <c r="J65" s="84"/>
      <c r="K65" s="126"/>
      <c r="L65" s="126"/>
      <c r="M65" s="98"/>
      <c r="N65" s="1"/>
      <c r="O65" s="1"/>
      <c r="P65" s="1"/>
      <c r="Q65" s="1"/>
      <c r="R65" s="1"/>
      <c r="S65" s="1"/>
      <c r="T65" s="1"/>
      <c r="U65" s="1"/>
    </row>
    <row r="66" spans="1:21" ht="18.75" thickBot="1">
      <c r="A66" s="96" t="s">
        <v>16</v>
      </c>
      <c r="B66" s="97"/>
      <c r="C66" s="97"/>
      <c r="D66" s="97"/>
      <c r="E66" s="97"/>
      <c r="F66" s="138"/>
      <c r="G66" s="139">
        <f>G47+G49+G50+G51+G58+G53+G54+G55+G56</f>
        <v>107497.7</v>
      </c>
      <c r="H66" s="140">
        <f>SUM(H47:H58)</f>
        <v>1415592.3</v>
      </c>
      <c r="I66" s="139">
        <f>SUM(I47:I58)</f>
        <v>1289972.51</v>
      </c>
      <c r="J66" s="139">
        <f>SUM(J47:J64)</f>
        <v>125619.79000000001</v>
      </c>
      <c r="K66" s="139">
        <f>SUM(K47:K58)</f>
        <v>110057</v>
      </c>
      <c r="L66" s="139">
        <f>SUM(L47:L58)</f>
        <v>660342</v>
      </c>
      <c r="M66" s="98"/>
      <c r="N66" s="2"/>
      <c r="O66" s="2"/>
      <c r="P66" s="1"/>
      <c r="Q66" s="1"/>
      <c r="R66" s="1"/>
      <c r="S66" s="2"/>
      <c r="T66" s="2"/>
      <c r="U66" s="1"/>
    </row>
    <row r="67" spans="1:21" ht="18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"/>
      <c r="O67" s="1"/>
      <c r="P67" s="1"/>
      <c r="Q67" s="1"/>
      <c r="R67" s="1"/>
      <c r="S67" s="1"/>
      <c r="T67" s="1"/>
      <c r="U67" s="1"/>
    </row>
    <row r="68" spans="1:13" ht="18">
      <c r="A68" s="102"/>
      <c r="B68" s="102"/>
      <c r="C68" s="102"/>
      <c r="D68" s="102"/>
      <c r="E68" s="102"/>
      <c r="F68" s="102"/>
      <c r="G68" s="106">
        <f>SUM(G59:G64)</f>
        <v>64333.81</v>
      </c>
      <c r="H68" s="106">
        <f>SUM(H59:H64)</f>
        <v>860076</v>
      </c>
      <c r="I68" s="106">
        <f>SUM(I59:I64)</f>
        <v>772005.75</v>
      </c>
      <c r="J68" s="102"/>
      <c r="K68" s="102"/>
      <c r="L68" s="102"/>
      <c r="M68" s="102"/>
    </row>
    <row r="69" spans="1:13" ht="18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6" ht="15">
      <c r="A70" s="3" t="s">
        <v>92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 t="s">
        <v>93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</sheetData>
  <sheetProtection/>
  <printOptions horizontalCentered="1"/>
  <pageMargins left="0.1968503937007874" right="0" top="0.3937007874015748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J10" sqref="J10"/>
    </sheetView>
  </sheetViews>
  <sheetFormatPr defaultColWidth="9.140625" defaultRowHeight="15"/>
  <cols>
    <col min="3" max="3" width="9.28125" style="0" bestFit="1" customWidth="1"/>
    <col min="7" max="7" width="5.28125" style="0" customWidth="1"/>
    <col min="8" max="8" width="14.140625" style="0" customWidth="1"/>
    <col min="9" max="9" width="5.421875" style="0" customWidth="1"/>
    <col min="10" max="10" width="13.7109375" style="0" customWidth="1"/>
    <col min="11" max="11" width="0.5625" style="0" customWidth="1"/>
    <col min="12" max="12" width="9.140625" style="0" hidden="1" customWidth="1"/>
    <col min="13" max="13" width="9.28125" style="0" bestFit="1" customWidth="1"/>
    <col min="14" max="14" width="11.28125" style="0" bestFit="1" customWidth="1"/>
    <col min="15" max="15" width="5.7109375" style="0" customWidth="1"/>
    <col min="16" max="16" width="15.7109375" style="0" customWidth="1"/>
    <col min="17" max="17" width="6.421875" style="0" customWidth="1"/>
    <col min="18" max="18" width="15.57421875" style="0" customWidth="1"/>
  </cols>
  <sheetData>
    <row r="1" spans="1:19" ht="19.5">
      <c r="A1" s="155"/>
      <c r="B1" s="155"/>
      <c r="C1" s="155"/>
      <c r="D1" s="155"/>
      <c r="E1" s="155"/>
      <c r="F1" s="200"/>
      <c r="G1" s="201" t="s">
        <v>91</v>
      </c>
      <c r="H1" s="201"/>
      <c r="I1" s="201"/>
      <c r="J1" s="200"/>
      <c r="K1" s="200"/>
      <c r="L1" s="200"/>
      <c r="M1" s="200"/>
      <c r="N1" s="200"/>
      <c r="O1" s="200"/>
      <c r="P1" s="200"/>
      <c r="Q1" s="155"/>
      <c r="R1" s="155"/>
      <c r="S1" s="3"/>
    </row>
    <row r="2" spans="1:19" ht="19.5">
      <c r="A2" s="155"/>
      <c r="B2" s="155"/>
      <c r="C2" s="156" t="s">
        <v>86</v>
      </c>
      <c r="D2" s="156"/>
      <c r="E2" s="156"/>
      <c r="F2" s="201"/>
      <c r="G2" s="201"/>
      <c r="H2" s="201"/>
      <c r="I2" s="201"/>
      <c r="J2" s="201"/>
      <c r="K2" s="201"/>
      <c r="L2" s="201"/>
      <c r="M2" s="200"/>
      <c r="N2" s="200"/>
      <c r="O2" s="200"/>
      <c r="P2" s="200"/>
      <c r="Q2" s="155"/>
      <c r="R2" s="155"/>
      <c r="S2" s="3"/>
    </row>
    <row r="3" spans="1:19" ht="19.5">
      <c r="A3" s="155"/>
      <c r="B3" s="155"/>
      <c r="C3" s="155"/>
      <c r="D3" s="155"/>
      <c r="E3" s="155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55"/>
      <c r="R3" s="155"/>
      <c r="S3" s="3"/>
    </row>
    <row r="4" spans="1:19" ht="15">
      <c r="A4" s="157"/>
      <c r="B4" s="158"/>
      <c r="C4" s="158"/>
      <c r="D4" s="158"/>
      <c r="E4" s="158"/>
      <c r="F4" s="159"/>
      <c r="G4" s="157" t="s">
        <v>21</v>
      </c>
      <c r="H4" s="159"/>
      <c r="I4" s="157" t="s">
        <v>30</v>
      </c>
      <c r="J4" s="159"/>
      <c r="K4" s="158"/>
      <c r="L4" s="158"/>
      <c r="M4" s="157"/>
      <c r="N4" s="158"/>
      <c r="O4" s="157"/>
      <c r="P4" s="158"/>
      <c r="Q4" s="157"/>
      <c r="R4" s="159"/>
      <c r="S4" s="3"/>
    </row>
    <row r="5" spans="1:19" ht="15">
      <c r="A5" s="160"/>
      <c r="B5" s="161"/>
      <c r="C5" s="161"/>
      <c r="D5" s="161"/>
      <c r="E5" s="161"/>
      <c r="F5" s="162"/>
      <c r="G5" s="163" t="s">
        <v>57</v>
      </c>
      <c r="H5" s="164"/>
      <c r="I5" s="163" t="s">
        <v>58</v>
      </c>
      <c r="J5" s="164"/>
      <c r="K5" s="165"/>
      <c r="L5" s="165"/>
      <c r="M5" s="160" t="s">
        <v>21</v>
      </c>
      <c r="N5" s="161"/>
      <c r="O5" s="160" t="s">
        <v>30</v>
      </c>
      <c r="P5" s="161"/>
      <c r="Q5" s="160" t="s">
        <v>29</v>
      </c>
      <c r="R5" s="162"/>
      <c r="S5" s="3"/>
    </row>
    <row r="6" spans="1:19" ht="15">
      <c r="A6" s="160"/>
      <c r="B6" s="161" t="s">
        <v>87</v>
      </c>
      <c r="C6" s="161"/>
      <c r="D6" s="161"/>
      <c r="E6" s="161"/>
      <c r="F6" s="162"/>
      <c r="G6" s="157"/>
      <c r="H6" s="159"/>
      <c r="I6" s="157"/>
      <c r="J6" s="159"/>
      <c r="K6" s="158"/>
      <c r="L6" s="158"/>
      <c r="M6" s="160" t="s">
        <v>23</v>
      </c>
      <c r="N6" s="161"/>
      <c r="O6" s="160" t="s">
        <v>23</v>
      </c>
      <c r="P6" s="161"/>
      <c r="Q6" s="166" t="s">
        <v>94</v>
      </c>
      <c r="R6" s="167"/>
      <c r="S6" s="3"/>
    </row>
    <row r="7" spans="1:19" ht="15">
      <c r="A7" s="160"/>
      <c r="B7" s="161"/>
      <c r="C7" s="161"/>
      <c r="D7" s="161"/>
      <c r="E7" s="161"/>
      <c r="F7" s="162"/>
      <c r="G7" s="160" t="s">
        <v>25</v>
      </c>
      <c r="H7" s="162"/>
      <c r="I7" s="160" t="s">
        <v>25</v>
      </c>
      <c r="J7" s="162"/>
      <c r="K7" s="161"/>
      <c r="L7" s="161"/>
      <c r="M7" s="166" t="s">
        <v>22</v>
      </c>
      <c r="N7" s="168"/>
      <c r="O7" s="166" t="s">
        <v>22</v>
      </c>
      <c r="P7" s="168"/>
      <c r="Q7" s="160" t="s">
        <v>31</v>
      </c>
      <c r="R7" s="162"/>
      <c r="S7" s="3"/>
    </row>
    <row r="8" spans="1:19" ht="15">
      <c r="A8" s="160"/>
      <c r="B8" s="161"/>
      <c r="C8" s="161"/>
      <c r="D8" s="161"/>
      <c r="E8" s="161"/>
      <c r="F8" s="162"/>
      <c r="G8" s="160"/>
      <c r="H8" s="162"/>
      <c r="I8" s="166"/>
      <c r="J8" s="167"/>
      <c r="K8" s="168"/>
      <c r="L8" s="168"/>
      <c r="M8" s="163"/>
      <c r="N8" s="169"/>
      <c r="O8" s="163"/>
      <c r="P8" s="169"/>
      <c r="Q8" s="170"/>
      <c r="R8" s="171"/>
      <c r="S8" s="3"/>
    </row>
    <row r="9" spans="1:19" ht="15">
      <c r="A9" s="172"/>
      <c r="B9" s="173"/>
      <c r="C9" s="173">
        <v>1</v>
      </c>
      <c r="D9" s="173"/>
      <c r="E9" s="173"/>
      <c r="F9" s="173"/>
      <c r="G9" s="174">
        <v>2</v>
      </c>
      <c r="H9" s="175"/>
      <c r="I9" s="176">
        <v>3</v>
      </c>
      <c r="J9" s="177"/>
      <c r="K9" s="178"/>
      <c r="L9" s="178"/>
      <c r="M9" s="170">
        <v>4</v>
      </c>
      <c r="N9" s="171"/>
      <c r="O9" s="165">
        <v>5</v>
      </c>
      <c r="P9" s="165"/>
      <c r="Q9" s="170"/>
      <c r="R9" s="171"/>
      <c r="S9" s="3"/>
    </row>
    <row r="10" spans="1:19" ht="18" customHeight="1">
      <c r="A10" s="91" t="s">
        <v>0</v>
      </c>
      <c r="B10" s="92"/>
      <c r="C10" s="92"/>
      <c r="D10" s="92"/>
      <c r="E10" s="92"/>
      <c r="F10" s="92"/>
      <c r="G10" s="176"/>
      <c r="H10" s="179">
        <v>9700</v>
      </c>
      <c r="I10" s="161"/>
      <c r="J10" s="180">
        <v>10520</v>
      </c>
      <c r="K10" s="161"/>
      <c r="L10" s="161"/>
      <c r="M10" s="160"/>
      <c r="N10" s="162">
        <v>116400</v>
      </c>
      <c r="O10" s="161"/>
      <c r="P10" s="181">
        <v>126239.97</v>
      </c>
      <c r="Q10" s="160"/>
      <c r="R10" s="180">
        <f aca="true" t="shared" si="0" ref="R10:R16">N10-P10</f>
        <v>-9839.970000000001</v>
      </c>
      <c r="S10" s="3"/>
    </row>
    <row r="11" spans="1:19" ht="18.75" customHeight="1">
      <c r="A11" s="89" t="s">
        <v>1</v>
      </c>
      <c r="B11" s="90"/>
      <c r="C11" s="90"/>
      <c r="D11" s="90"/>
      <c r="E11" s="90"/>
      <c r="F11" s="90"/>
      <c r="G11" s="160"/>
      <c r="H11" s="180">
        <v>16760</v>
      </c>
      <c r="I11" s="178"/>
      <c r="J11" s="179">
        <v>15939.08</v>
      </c>
      <c r="K11" s="178"/>
      <c r="L11" s="178"/>
      <c r="M11" s="176"/>
      <c r="N11" s="177">
        <v>201120</v>
      </c>
      <c r="O11" s="178"/>
      <c r="P11" s="182">
        <v>191268.96</v>
      </c>
      <c r="Q11" s="176"/>
      <c r="R11" s="179">
        <f t="shared" si="0"/>
        <v>9851.040000000008</v>
      </c>
      <c r="S11" s="3"/>
    </row>
    <row r="12" spans="1:19" ht="18.75" customHeight="1">
      <c r="A12" s="91" t="s">
        <v>2</v>
      </c>
      <c r="B12" s="92"/>
      <c r="C12" s="92"/>
      <c r="D12" s="92"/>
      <c r="E12" s="92"/>
      <c r="F12" s="92"/>
      <c r="G12" s="176"/>
      <c r="H12" s="179">
        <v>55</v>
      </c>
      <c r="I12" s="161"/>
      <c r="J12" s="180">
        <v>0</v>
      </c>
      <c r="K12" s="161"/>
      <c r="L12" s="161"/>
      <c r="M12" s="160"/>
      <c r="N12" s="162">
        <v>660</v>
      </c>
      <c r="O12" s="161"/>
      <c r="P12" s="181">
        <v>0</v>
      </c>
      <c r="Q12" s="160"/>
      <c r="R12" s="180">
        <f t="shared" si="0"/>
        <v>660</v>
      </c>
      <c r="S12" s="3"/>
    </row>
    <row r="13" spans="1:19" ht="18.75" customHeight="1">
      <c r="A13" s="89" t="s">
        <v>3</v>
      </c>
      <c r="B13" s="90"/>
      <c r="C13" s="90"/>
      <c r="D13" s="90"/>
      <c r="E13" s="90"/>
      <c r="F13" s="90"/>
      <c r="G13" s="160"/>
      <c r="H13" s="180">
        <v>15318.88</v>
      </c>
      <c r="I13" s="178"/>
      <c r="J13" s="179">
        <v>14938.45</v>
      </c>
      <c r="K13" s="178"/>
      <c r="L13" s="178"/>
      <c r="M13" s="176"/>
      <c r="N13" s="177">
        <v>183826.5</v>
      </c>
      <c r="O13" s="178"/>
      <c r="P13" s="182">
        <v>179261.4</v>
      </c>
      <c r="Q13" s="176"/>
      <c r="R13" s="179">
        <f t="shared" si="0"/>
        <v>4565.100000000006</v>
      </c>
      <c r="S13" s="3"/>
    </row>
    <row r="14" spans="1:19" ht="16.5" customHeight="1">
      <c r="A14" s="91" t="s">
        <v>4</v>
      </c>
      <c r="B14" s="92"/>
      <c r="C14" s="92"/>
      <c r="D14" s="92"/>
      <c r="E14" s="92"/>
      <c r="F14" s="92"/>
      <c r="G14" s="176"/>
      <c r="H14" s="179">
        <v>1080</v>
      </c>
      <c r="I14" s="161"/>
      <c r="J14" s="183">
        <v>1058.41</v>
      </c>
      <c r="K14" s="184"/>
      <c r="L14" s="184"/>
      <c r="M14" s="160"/>
      <c r="N14" s="185">
        <v>12960</v>
      </c>
      <c r="O14" s="161"/>
      <c r="P14" s="181">
        <v>12700.93</v>
      </c>
      <c r="Q14" s="160"/>
      <c r="R14" s="180">
        <f t="shared" si="0"/>
        <v>259.0699999999997</v>
      </c>
      <c r="S14" s="3"/>
    </row>
    <row r="15" spans="1:19" ht="16.5" customHeight="1">
      <c r="A15" s="89" t="s">
        <v>5</v>
      </c>
      <c r="B15" s="90"/>
      <c r="C15" s="90"/>
      <c r="D15" s="90"/>
      <c r="E15" s="90"/>
      <c r="F15" s="90"/>
      <c r="G15" s="160"/>
      <c r="H15" s="180">
        <v>529.15</v>
      </c>
      <c r="I15" s="178"/>
      <c r="J15" s="179">
        <v>450</v>
      </c>
      <c r="K15" s="178"/>
      <c r="L15" s="178"/>
      <c r="M15" s="176"/>
      <c r="N15" s="177">
        <v>6349.8</v>
      </c>
      <c r="O15" s="178"/>
      <c r="P15" s="182">
        <v>5400</v>
      </c>
      <c r="Q15" s="176"/>
      <c r="R15" s="179">
        <f t="shared" si="0"/>
        <v>949.8000000000002</v>
      </c>
      <c r="S15" s="3"/>
    </row>
    <row r="16" spans="1:19" ht="18" customHeight="1">
      <c r="A16" s="91" t="s">
        <v>6</v>
      </c>
      <c r="B16" s="92"/>
      <c r="C16" s="92"/>
      <c r="D16" s="92"/>
      <c r="E16" s="92"/>
      <c r="F16" s="92"/>
      <c r="G16" s="176"/>
      <c r="H16" s="179">
        <v>36968.1</v>
      </c>
      <c r="I16" s="161"/>
      <c r="J16" s="183">
        <v>36096.3</v>
      </c>
      <c r="K16" s="184"/>
      <c r="L16" s="184"/>
      <c r="M16" s="160"/>
      <c r="N16" s="185">
        <v>443617.2</v>
      </c>
      <c r="O16" s="161"/>
      <c r="P16" s="181">
        <v>433155.63</v>
      </c>
      <c r="Q16" s="160"/>
      <c r="R16" s="180">
        <f t="shared" si="0"/>
        <v>10461.570000000007</v>
      </c>
      <c r="S16" s="3"/>
    </row>
    <row r="17" spans="1:19" ht="18">
      <c r="A17" s="100" t="s">
        <v>88</v>
      </c>
      <c r="B17" s="101"/>
      <c r="C17" s="101"/>
      <c r="D17" s="101"/>
      <c r="E17" s="101"/>
      <c r="F17" s="101"/>
      <c r="G17" s="160"/>
      <c r="H17" s="180"/>
      <c r="I17" s="158"/>
      <c r="J17" s="186"/>
      <c r="K17" s="158"/>
      <c r="L17" s="158"/>
      <c r="M17" s="157"/>
      <c r="N17" s="159"/>
      <c r="O17" s="157"/>
      <c r="P17" s="186"/>
      <c r="Q17" s="158"/>
      <c r="R17" s="159"/>
      <c r="S17" s="3"/>
    </row>
    <row r="18" spans="1:19" ht="18">
      <c r="A18" s="94" t="s">
        <v>89</v>
      </c>
      <c r="B18" s="95"/>
      <c r="C18" s="95"/>
      <c r="D18" s="95"/>
      <c r="E18" s="95"/>
      <c r="F18" s="95"/>
      <c r="G18" s="160"/>
      <c r="H18" s="180">
        <v>1085</v>
      </c>
      <c r="I18" s="165"/>
      <c r="J18" s="187">
        <v>0</v>
      </c>
      <c r="K18" s="165"/>
      <c r="L18" s="165"/>
      <c r="M18" s="170"/>
      <c r="N18" s="171">
        <v>13020</v>
      </c>
      <c r="O18" s="170"/>
      <c r="P18" s="187">
        <v>0</v>
      </c>
      <c r="Q18" s="165"/>
      <c r="R18" s="187">
        <f>N18-P18</f>
        <v>13020</v>
      </c>
      <c r="S18" s="3"/>
    </row>
    <row r="19" spans="1:19" ht="17.25" customHeight="1">
      <c r="A19" s="94" t="s">
        <v>90</v>
      </c>
      <c r="B19" s="95"/>
      <c r="C19" s="95"/>
      <c r="D19" s="95"/>
      <c r="E19" s="95"/>
      <c r="F19" s="95"/>
      <c r="G19" s="176"/>
      <c r="H19" s="179">
        <v>71673</v>
      </c>
      <c r="I19" s="165"/>
      <c r="J19" s="187">
        <v>64333.81</v>
      </c>
      <c r="K19" s="165"/>
      <c r="L19" s="165"/>
      <c r="M19" s="170"/>
      <c r="N19" s="171">
        <v>860076</v>
      </c>
      <c r="O19" s="165"/>
      <c r="P19" s="188">
        <v>772005.75</v>
      </c>
      <c r="Q19" s="170"/>
      <c r="R19" s="187">
        <f>N19-P19</f>
        <v>88070.25</v>
      </c>
      <c r="S19" s="3"/>
    </row>
    <row r="20" spans="1:19" ht="17.25" customHeight="1">
      <c r="A20" s="91" t="s">
        <v>7</v>
      </c>
      <c r="B20" s="92"/>
      <c r="C20" s="92"/>
      <c r="D20" s="92"/>
      <c r="E20" s="92"/>
      <c r="F20" s="92"/>
      <c r="G20" s="176"/>
      <c r="H20" s="179">
        <v>3677.53</v>
      </c>
      <c r="I20" s="161"/>
      <c r="J20" s="183">
        <v>3570.24</v>
      </c>
      <c r="K20" s="184"/>
      <c r="L20" s="184"/>
      <c r="M20" s="160"/>
      <c r="N20" s="185">
        <v>44130.3</v>
      </c>
      <c r="O20" s="161"/>
      <c r="P20" s="181">
        <v>42842.9</v>
      </c>
      <c r="Q20" s="160"/>
      <c r="R20" s="180">
        <f>N20-P20</f>
        <v>1287.4000000000015</v>
      </c>
      <c r="S20" s="3"/>
    </row>
    <row r="21" spans="1:19" ht="18">
      <c r="A21" s="100" t="s">
        <v>8</v>
      </c>
      <c r="B21" s="101"/>
      <c r="C21" s="101"/>
      <c r="D21" s="101"/>
      <c r="E21" s="101"/>
      <c r="F21" s="101"/>
      <c r="G21" s="160"/>
      <c r="H21" s="180"/>
      <c r="I21" s="158"/>
      <c r="J21" s="186"/>
      <c r="K21" s="158"/>
      <c r="L21" s="158"/>
      <c r="M21" s="157"/>
      <c r="N21" s="159"/>
      <c r="O21" s="157"/>
      <c r="P21" s="189"/>
      <c r="Q21" s="157"/>
      <c r="R21" s="159"/>
      <c r="S21" s="3"/>
    </row>
    <row r="22" spans="1:19" ht="18">
      <c r="A22" s="94" t="s">
        <v>9</v>
      </c>
      <c r="B22" s="95"/>
      <c r="C22" s="95"/>
      <c r="D22" s="95"/>
      <c r="E22" s="95"/>
      <c r="F22" s="95"/>
      <c r="G22" s="160"/>
      <c r="H22" s="180">
        <v>3275</v>
      </c>
      <c r="I22" s="165"/>
      <c r="J22" s="187">
        <v>1833.33</v>
      </c>
      <c r="K22" s="165"/>
      <c r="L22" s="165"/>
      <c r="M22" s="170"/>
      <c r="N22" s="171">
        <v>39300</v>
      </c>
      <c r="O22" s="170"/>
      <c r="P22" s="188">
        <v>22000</v>
      </c>
      <c r="Q22" s="170"/>
      <c r="R22" s="187">
        <f aca="true" t="shared" si="1" ref="R22:R28">N22-P22</f>
        <v>17300</v>
      </c>
      <c r="S22" s="3"/>
    </row>
    <row r="23" spans="1:19" ht="18.75" customHeight="1">
      <c r="A23" s="94" t="s">
        <v>10</v>
      </c>
      <c r="B23" s="95"/>
      <c r="C23" s="95"/>
      <c r="D23" s="95"/>
      <c r="E23" s="95"/>
      <c r="F23" s="95"/>
      <c r="G23" s="176"/>
      <c r="H23" s="179">
        <v>300</v>
      </c>
      <c r="I23" s="165"/>
      <c r="J23" s="187">
        <v>0</v>
      </c>
      <c r="K23" s="165"/>
      <c r="L23" s="165"/>
      <c r="M23" s="170"/>
      <c r="N23" s="171">
        <v>3600</v>
      </c>
      <c r="O23" s="165"/>
      <c r="P23" s="188">
        <v>0</v>
      </c>
      <c r="Q23" s="170"/>
      <c r="R23" s="187">
        <f t="shared" si="1"/>
        <v>3600</v>
      </c>
      <c r="S23" s="3"/>
    </row>
    <row r="24" spans="1:19" ht="18" customHeight="1">
      <c r="A24" s="89" t="s">
        <v>11</v>
      </c>
      <c r="B24" s="90"/>
      <c r="C24" s="90"/>
      <c r="D24" s="90"/>
      <c r="E24" s="90"/>
      <c r="F24" s="90"/>
      <c r="G24" s="176"/>
      <c r="H24" s="179">
        <v>2975</v>
      </c>
      <c r="I24" s="178"/>
      <c r="J24" s="179">
        <v>3031.79</v>
      </c>
      <c r="K24" s="178"/>
      <c r="L24" s="178"/>
      <c r="M24" s="176"/>
      <c r="N24" s="177">
        <v>35700</v>
      </c>
      <c r="O24" s="178"/>
      <c r="P24" s="182">
        <v>36381.47</v>
      </c>
      <c r="Q24" s="176"/>
      <c r="R24" s="179">
        <f t="shared" si="1"/>
        <v>-681.4700000000012</v>
      </c>
      <c r="S24" s="3"/>
    </row>
    <row r="25" spans="1:19" ht="19.5" customHeight="1">
      <c r="A25" s="91" t="s">
        <v>12</v>
      </c>
      <c r="B25" s="92"/>
      <c r="C25" s="92"/>
      <c r="D25" s="92"/>
      <c r="E25" s="92"/>
      <c r="F25" s="92"/>
      <c r="G25" s="160"/>
      <c r="H25" s="180">
        <v>850</v>
      </c>
      <c r="I25" s="161"/>
      <c r="J25" s="183">
        <v>0</v>
      </c>
      <c r="K25" s="184"/>
      <c r="L25" s="184"/>
      <c r="M25" s="160"/>
      <c r="N25" s="185">
        <v>10200</v>
      </c>
      <c r="O25" s="161"/>
      <c r="P25" s="181">
        <v>0</v>
      </c>
      <c r="Q25" s="160"/>
      <c r="R25" s="180">
        <f t="shared" si="1"/>
        <v>10200</v>
      </c>
      <c r="S25" s="3"/>
    </row>
    <row r="26" spans="1:19" ht="17.25" customHeight="1">
      <c r="A26" s="89" t="s">
        <v>13</v>
      </c>
      <c r="B26" s="90"/>
      <c r="C26" s="90"/>
      <c r="D26" s="90"/>
      <c r="E26" s="90"/>
      <c r="F26" s="90"/>
      <c r="G26" s="176"/>
      <c r="H26" s="179">
        <v>5000</v>
      </c>
      <c r="I26" s="178"/>
      <c r="J26" s="179">
        <v>5000</v>
      </c>
      <c r="K26" s="178"/>
      <c r="L26" s="178"/>
      <c r="M26" s="176"/>
      <c r="N26" s="177">
        <v>60000</v>
      </c>
      <c r="O26" s="178"/>
      <c r="P26" s="182">
        <v>60000</v>
      </c>
      <c r="Q26" s="176"/>
      <c r="R26" s="179">
        <f t="shared" si="1"/>
        <v>0</v>
      </c>
      <c r="S26" s="3"/>
    </row>
    <row r="27" spans="1:19" ht="18" customHeight="1">
      <c r="A27" s="91" t="s">
        <v>14</v>
      </c>
      <c r="B27" s="92"/>
      <c r="C27" s="92"/>
      <c r="D27" s="92"/>
      <c r="E27" s="92"/>
      <c r="F27" s="92"/>
      <c r="G27" s="160"/>
      <c r="H27" s="180">
        <v>2440</v>
      </c>
      <c r="I27" s="161"/>
      <c r="J27" s="183">
        <v>2853.15</v>
      </c>
      <c r="K27" s="184"/>
      <c r="L27" s="184"/>
      <c r="M27" s="160"/>
      <c r="N27" s="185">
        <v>29280</v>
      </c>
      <c r="O27" s="161"/>
      <c r="P27" s="181">
        <v>34237.85</v>
      </c>
      <c r="Q27" s="160"/>
      <c r="R27" s="180">
        <f t="shared" si="1"/>
        <v>-4957.8499999999985</v>
      </c>
      <c r="S27" s="3"/>
    </row>
    <row r="28" spans="1:19" ht="16.5" customHeight="1">
      <c r="A28" s="89" t="s">
        <v>15</v>
      </c>
      <c r="B28" s="90"/>
      <c r="C28" s="90"/>
      <c r="D28" s="90"/>
      <c r="E28" s="90"/>
      <c r="F28" s="90"/>
      <c r="G28" s="176"/>
      <c r="H28" s="179">
        <v>1000</v>
      </c>
      <c r="I28" s="178"/>
      <c r="J28" s="179">
        <v>912.83</v>
      </c>
      <c r="K28" s="178"/>
      <c r="L28" s="178"/>
      <c r="M28" s="176"/>
      <c r="N28" s="177">
        <v>12000</v>
      </c>
      <c r="O28" s="178"/>
      <c r="P28" s="182">
        <v>10954</v>
      </c>
      <c r="Q28" s="176"/>
      <c r="R28" s="179">
        <f t="shared" si="1"/>
        <v>1046</v>
      </c>
      <c r="S28" s="3"/>
    </row>
    <row r="29" spans="1:19" ht="18">
      <c r="A29" s="91"/>
      <c r="B29" s="92"/>
      <c r="C29" s="92"/>
      <c r="D29" s="92"/>
      <c r="E29" s="92"/>
      <c r="F29" s="92"/>
      <c r="G29" s="160"/>
      <c r="H29" s="180"/>
      <c r="I29" s="161"/>
      <c r="J29" s="180"/>
      <c r="K29" s="161"/>
      <c r="L29" s="161"/>
      <c r="M29" s="160"/>
      <c r="N29" s="162"/>
      <c r="O29" s="161"/>
      <c r="P29" s="181"/>
      <c r="Q29" s="160"/>
      <c r="R29" s="162"/>
      <c r="S29" s="3"/>
    </row>
    <row r="30" spans="1:19" ht="18">
      <c r="A30" s="143" t="s">
        <v>16</v>
      </c>
      <c r="B30" s="144"/>
      <c r="C30" s="144"/>
      <c r="D30" s="144"/>
      <c r="E30" s="144"/>
      <c r="F30" s="144"/>
      <c r="G30" s="190"/>
      <c r="H30" s="191">
        <f>SUM(H10:H29)</f>
        <v>172686.66</v>
      </c>
      <c r="I30" s="192"/>
      <c r="J30" s="193">
        <f>SUM(J10:J29)</f>
        <v>160537.38999999996</v>
      </c>
      <c r="K30" s="192"/>
      <c r="L30" s="192"/>
      <c r="M30" s="194"/>
      <c r="N30" s="195">
        <f>SUM(N10:N28)</f>
        <v>2072239.8</v>
      </c>
      <c r="O30" s="192"/>
      <c r="P30" s="196">
        <f>SUM(P10:P29)</f>
        <v>1926448.8599999999</v>
      </c>
      <c r="Q30" s="194"/>
      <c r="R30" s="193">
        <f>SUM(R10:R28)</f>
        <v>145790.94</v>
      </c>
      <c r="S30" s="3"/>
    </row>
    <row r="31" spans="1:19" ht="18">
      <c r="A31" s="100" t="s">
        <v>17</v>
      </c>
      <c r="B31" s="101"/>
      <c r="C31" s="101"/>
      <c r="D31" s="101"/>
      <c r="E31" s="101"/>
      <c r="F31" s="101"/>
      <c r="G31" s="160"/>
      <c r="H31" s="180"/>
      <c r="I31" s="158"/>
      <c r="J31" s="186"/>
      <c r="K31" s="158"/>
      <c r="L31" s="158"/>
      <c r="M31" s="157"/>
      <c r="N31" s="159"/>
      <c r="O31" s="157"/>
      <c r="P31" s="186"/>
      <c r="Q31" s="158"/>
      <c r="R31" s="159"/>
      <c r="S31" s="3"/>
    </row>
    <row r="32" spans="1:19" ht="18">
      <c r="A32" s="91" t="s">
        <v>18</v>
      </c>
      <c r="B32" s="92"/>
      <c r="C32" s="92"/>
      <c r="D32" s="92"/>
      <c r="E32" s="92"/>
      <c r="F32" s="92"/>
      <c r="G32" s="160"/>
      <c r="H32" s="180">
        <v>-8703</v>
      </c>
      <c r="I32" s="161"/>
      <c r="J32" s="183">
        <v>-8703</v>
      </c>
      <c r="K32" s="184"/>
      <c r="L32" s="184"/>
      <c r="M32" s="160"/>
      <c r="N32" s="185">
        <v>-104436</v>
      </c>
      <c r="O32" s="160"/>
      <c r="P32" s="180">
        <v>-104436</v>
      </c>
      <c r="Q32" s="161"/>
      <c r="R32" s="180">
        <f>N32-P32</f>
        <v>0</v>
      </c>
      <c r="S32" s="3"/>
    </row>
    <row r="33" spans="1:19" ht="18">
      <c r="A33" s="143" t="s">
        <v>19</v>
      </c>
      <c r="B33" s="144"/>
      <c r="C33" s="144"/>
      <c r="D33" s="144"/>
      <c r="E33" s="144"/>
      <c r="F33" s="144"/>
      <c r="G33" s="194"/>
      <c r="H33" s="193"/>
      <c r="I33" s="192"/>
      <c r="J33" s="193"/>
      <c r="K33" s="192"/>
      <c r="L33" s="192"/>
      <c r="M33" s="194"/>
      <c r="N33" s="195"/>
      <c r="O33" s="194"/>
      <c r="P33" s="193"/>
      <c r="Q33" s="192"/>
      <c r="R33" s="195"/>
      <c r="S33" s="3"/>
    </row>
    <row r="34" spans="1:19" ht="18">
      <c r="A34" s="145" t="s">
        <v>20</v>
      </c>
      <c r="B34" s="104"/>
      <c r="C34" s="104"/>
      <c r="D34" s="104"/>
      <c r="E34" s="104"/>
      <c r="F34" s="104"/>
      <c r="G34" s="163"/>
      <c r="H34" s="197">
        <f>SUM(H30:H32)</f>
        <v>163983.66</v>
      </c>
      <c r="I34" s="169"/>
      <c r="J34" s="197">
        <f>SUM(J30:J32)</f>
        <v>151834.38999999996</v>
      </c>
      <c r="K34" s="169"/>
      <c r="L34" s="169"/>
      <c r="M34" s="163"/>
      <c r="N34" s="164">
        <f>SUM(N30:N32)</f>
        <v>1967803.8</v>
      </c>
      <c r="O34" s="163"/>
      <c r="P34" s="197">
        <f>SUM(P30:P32)</f>
        <v>1822012.8599999999</v>
      </c>
      <c r="Q34" s="169"/>
      <c r="R34" s="197">
        <f>SUM(R30:R32)</f>
        <v>145790.94</v>
      </c>
      <c r="S34" s="3"/>
    </row>
    <row r="35" spans="1:19" ht="18">
      <c r="A35" s="94"/>
      <c r="B35" s="95"/>
      <c r="C35" s="95"/>
      <c r="D35" s="95"/>
      <c r="E35" s="95"/>
      <c r="F35" s="95"/>
      <c r="G35" s="160"/>
      <c r="H35" s="180"/>
      <c r="I35" s="165"/>
      <c r="J35" s="187"/>
      <c r="K35" s="161"/>
      <c r="L35" s="161"/>
      <c r="M35" s="170"/>
      <c r="N35" s="171"/>
      <c r="O35" s="165"/>
      <c r="P35" s="188"/>
      <c r="Q35" s="170"/>
      <c r="R35" s="171"/>
      <c r="S35" s="3"/>
    </row>
    <row r="36" spans="1:19" ht="18">
      <c r="A36" s="89" t="s">
        <v>24</v>
      </c>
      <c r="B36" s="90"/>
      <c r="C36" s="90"/>
      <c r="D36" s="90"/>
      <c r="E36" s="90"/>
      <c r="F36" s="90"/>
      <c r="G36" s="198"/>
      <c r="H36" s="199"/>
      <c r="I36" s="178"/>
      <c r="J36" s="179"/>
      <c r="K36" s="178"/>
      <c r="L36" s="178"/>
      <c r="M36" s="176"/>
      <c r="N36" s="177"/>
      <c r="O36" s="178"/>
      <c r="P36" s="182"/>
      <c r="Q36" s="176"/>
      <c r="R36" s="177"/>
      <c r="S36" s="3"/>
    </row>
    <row r="37" spans="1:18" ht="15">
      <c r="A37" s="81"/>
      <c r="B37" s="81"/>
      <c r="C37" s="81"/>
      <c r="D37" s="81"/>
      <c r="E37" s="81"/>
      <c r="F37" s="8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Юлия</cp:lastModifiedBy>
  <cp:lastPrinted>2019-01-11T08:10:55Z</cp:lastPrinted>
  <dcterms:created xsi:type="dcterms:W3CDTF">2013-01-10T08:49:15Z</dcterms:created>
  <dcterms:modified xsi:type="dcterms:W3CDTF">2019-01-11T08:10:57Z</dcterms:modified>
  <cp:category/>
  <cp:version/>
  <cp:contentType/>
  <cp:contentStatus/>
</cp:coreProperties>
</file>